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y.LaMay\Desktop\"/>
    </mc:Choice>
  </mc:AlternateContent>
  <xr:revisionPtr revIDLastSave="0" documentId="8_{B3C13353-D5F7-4F03-A29E-BB94E0C8AAE0}" xr6:coauthVersionLast="46" xr6:coauthVersionMax="46" xr10:uidLastSave="{00000000-0000-0000-0000-000000000000}"/>
  <bookViews>
    <workbookView xWindow="-120" yWindow="-120" windowWidth="23280" windowHeight="15000" tabRatio="951" xr2:uid="{00000000-000D-0000-FFFF-FFFF00000000}"/>
  </bookViews>
  <sheets>
    <sheet name="Start Here!" sheetId="5" r:id="rId1"/>
    <sheet name=" Requirements COMcheck" sheetId="28" state="hidden" r:id="rId2"/>
    <sheet name="As-Built COMcheck" sheetId="3" state="hidden" r:id="rId3"/>
    <sheet name="Invoices COMcheck" sheetId="18" state="hidden" r:id="rId4"/>
    <sheet name=" Requirements Individual Files" sheetId="27" state="hidden" r:id="rId5"/>
    <sheet name="Sq. Ft. Area Individual Files" sheetId="2" state="hidden" r:id="rId6"/>
    <sheet name="Fixture List Individual Files" sheetId="15" state="hidden" r:id="rId7"/>
    <sheet name="Wattage Individual Files" sheetId="16" state="hidden" r:id="rId8"/>
    <sheet name="Invoices Individual Files" sheetId="17" state="hidden" r:id="rId9"/>
    <sheet name="Helpful Tips Individual Files" sheetId="19" state="hidden" r:id="rId10"/>
    <sheet name="RevisionHistory" sheetId="25" state="hidden" r:id="rId11"/>
    <sheet name="Helpful Tips COMcheck" sheetId="14" state="hidden" r:id="rId12"/>
    <sheet name="Admin_Lists" sheetId="6" state="hidden" r:id="rId13"/>
  </sheets>
  <definedNames>
    <definedName name="Ag_rate">Admin_Lists!$B$94</definedName>
    <definedName name="ComCheck">'Start Here!'!$E$22</definedName>
    <definedName name="Commercial_rate">Admin_Lists!$B$94</definedName>
    <definedName name="EUL">Admin_Lists!$B$88</definedName>
    <definedName name="Facility_Type">'Start Here!'!$H$22</definedName>
    <definedName name="Hours_range">'Start Here!'!$D$33:$D$57</definedName>
    <definedName name="Hrs_Commercial">Admin_Lists!$D$77</definedName>
    <definedName name="Hrs_Industrial">Admin_Lists!$D$78</definedName>
    <definedName name="Hrs_SG">Admin_Lists!$D$79</definedName>
    <definedName name="Industrial_rate">Admin_Lists!$B$95</definedName>
    <definedName name="MF_rate">Admin_Lists!$B$96</definedName>
    <definedName name="SelectType">'Start Here!'!$E$22</definedName>
    <definedName name="SFBASE_Commercial">Admin_Lists!$B$77</definedName>
    <definedName name="SFBASE_Industrial">Admin_Lists!$B$78</definedName>
    <definedName name="SFBASE_SG">Admin_Lists!$B$79</definedName>
    <definedName name="SFE_Commercial">Admin_Lists!$C$77</definedName>
    <definedName name="SFE_Industrial">Admin_Lists!$C$78</definedName>
    <definedName name="SFE_SG">Admin_Lists!$C$79</definedName>
    <definedName name="SG_rate">Admin_Lists!$B$94</definedName>
    <definedName name="SheetTypes" localSheetId="1">Table1[Type]</definedName>
    <definedName name="SheetTypes" localSheetId="9">Table1[Type]</definedName>
    <definedName name="SheetTypes">Table1[Type]</definedName>
    <definedName name="SheetTypes2" localSheetId="1">Table1[Type]</definedName>
    <definedName name="SheetTypes2">Table1[Type]</definedName>
  </definedNames>
  <calcPr calcId="191028"/>
  <customWorkbookViews>
    <customWorkbookView name="AllSheets" guid="{306F06C0-5A41-4C3F-BDE9-27C1B7D466F8}" xWindow="1657" yWindow="20" windowWidth="1325" windowHeight="763" activeSheetId="4"/>
    <customWorkbookView name="CompanyA" guid="{0DD083E9-43A4-45C4-92EF-599B2EF53D32}" xWindow="1657" yWindow="20" windowWidth="1325" windowHeight="76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67" i="15" l="1"/>
  <c r="C8" i="5"/>
  <c r="C10" i="5" l="1"/>
  <c r="D7" i="5"/>
  <c r="D13" i="5" l="1"/>
  <c r="E14" i="15"/>
  <c r="H1023" i="15"/>
  <c r="I1023" i="15"/>
  <c r="H1024" i="15"/>
  <c r="I1024" i="15"/>
  <c r="H1025" i="15"/>
  <c r="I1025" i="15"/>
  <c r="H1026" i="15"/>
  <c r="I1026" i="15"/>
  <c r="H1027" i="15"/>
  <c r="I1027" i="15"/>
  <c r="H1028" i="15"/>
  <c r="I1028" i="15"/>
  <c r="H1029" i="15"/>
  <c r="I1029" i="15"/>
  <c r="H1030" i="15"/>
  <c r="I1030" i="15"/>
  <c r="H1031" i="15"/>
  <c r="I1031" i="15"/>
  <c r="H1032" i="15"/>
  <c r="I1032" i="15"/>
  <c r="H1033" i="15"/>
  <c r="I1033" i="15"/>
  <c r="H1034" i="15"/>
  <c r="I1034" i="15"/>
  <c r="H1035" i="15"/>
  <c r="I1035" i="15"/>
  <c r="H1036" i="15"/>
  <c r="I1036" i="15"/>
  <c r="H1037" i="15"/>
  <c r="I1037" i="15"/>
  <c r="H1038" i="15"/>
  <c r="I1038" i="15"/>
  <c r="H1039" i="15"/>
  <c r="I1039" i="15"/>
  <c r="H1040" i="15"/>
  <c r="I1040" i="15"/>
  <c r="H1041" i="15"/>
  <c r="I1041" i="15"/>
  <c r="H1042" i="15"/>
  <c r="I1042" i="15"/>
  <c r="H1043" i="15"/>
  <c r="I1043" i="15"/>
  <c r="H1044" i="15"/>
  <c r="I1044" i="15"/>
  <c r="H1045" i="15"/>
  <c r="I1045" i="15"/>
  <c r="H1046" i="15"/>
  <c r="I1046" i="15"/>
  <c r="H1047" i="15"/>
  <c r="I1047" i="15"/>
  <c r="H1048" i="15"/>
  <c r="I1048" i="15"/>
  <c r="H1049" i="15"/>
  <c r="I1049" i="15"/>
  <c r="H1050" i="15"/>
  <c r="I1050" i="15"/>
  <c r="H1051" i="15"/>
  <c r="I1051" i="15"/>
  <c r="H1052" i="15"/>
  <c r="I1052" i="15"/>
  <c r="H1053" i="15"/>
  <c r="I1053" i="15"/>
  <c r="H1054" i="15"/>
  <c r="I1054" i="15"/>
  <c r="H1055" i="15"/>
  <c r="I1055" i="15"/>
  <c r="H1056" i="15"/>
  <c r="I1056" i="15"/>
  <c r="H1057" i="15"/>
  <c r="I1057" i="15"/>
  <c r="I1022" i="15"/>
  <c r="H1022" i="15"/>
  <c r="H981" i="15"/>
  <c r="I981" i="15"/>
  <c r="H982" i="15"/>
  <c r="I982" i="15"/>
  <c r="H983" i="15"/>
  <c r="I983" i="15"/>
  <c r="H984" i="15"/>
  <c r="I984" i="15"/>
  <c r="H985" i="15"/>
  <c r="I985" i="15"/>
  <c r="H986" i="15"/>
  <c r="I986" i="15"/>
  <c r="H987" i="15"/>
  <c r="I987" i="15"/>
  <c r="H988" i="15"/>
  <c r="I988" i="15"/>
  <c r="H989" i="15"/>
  <c r="I989" i="15"/>
  <c r="H990" i="15"/>
  <c r="I990" i="15"/>
  <c r="H991" i="15"/>
  <c r="I991" i="15"/>
  <c r="H992" i="15"/>
  <c r="I992" i="15"/>
  <c r="H993" i="15"/>
  <c r="I993" i="15"/>
  <c r="H994" i="15"/>
  <c r="I994" i="15"/>
  <c r="H995" i="15"/>
  <c r="I995" i="15"/>
  <c r="H996" i="15"/>
  <c r="I996" i="15"/>
  <c r="H997" i="15"/>
  <c r="I997" i="15"/>
  <c r="H998" i="15"/>
  <c r="I998" i="15"/>
  <c r="H999" i="15"/>
  <c r="I999" i="15"/>
  <c r="H1000" i="15"/>
  <c r="I1000" i="15"/>
  <c r="H1001" i="15"/>
  <c r="I1001" i="15"/>
  <c r="H1002" i="15"/>
  <c r="I1002" i="15"/>
  <c r="H1003" i="15"/>
  <c r="I1003" i="15"/>
  <c r="H1004" i="15"/>
  <c r="I1004" i="15"/>
  <c r="H1005" i="15"/>
  <c r="I1005" i="15"/>
  <c r="H1006" i="15"/>
  <c r="I1006" i="15"/>
  <c r="H1007" i="15"/>
  <c r="I1007" i="15"/>
  <c r="H1008" i="15"/>
  <c r="I1008" i="15"/>
  <c r="H1009" i="15"/>
  <c r="I1009" i="15"/>
  <c r="H1010" i="15"/>
  <c r="I1010" i="15"/>
  <c r="H1011" i="15"/>
  <c r="I1011" i="15"/>
  <c r="H1012" i="15"/>
  <c r="I1012" i="15"/>
  <c r="H1013" i="15"/>
  <c r="I1013" i="15"/>
  <c r="H1014" i="15"/>
  <c r="I1014" i="15"/>
  <c r="H1015" i="15"/>
  <c r="I1015" i="15"/>
  <c r="I980" i="15"/>
  <c r="H980" i="15"/>
  <c r="H939" i="15"/>
  <c r="I939" i="15"/>
  <c r="H940" i="15"/>
  <c r="I940" i="15"/>
  <c r="H941" i="15"/>
  <c r="I941" i="15"/>
  <c r="H942" i="15"/>
  <c r="I942" i="15"/>
  <c r="H943" i="15"/>
  <c r="I943" i="15"/>
  <c r="H944" i="15"/>
  <c r="I944" i="15"/>
  <c r="H945" i="15"/>
  <c r="I945" i="15"/>
  <c r="H946" i="15"/>
  <c r="I946" i="15"/>
  <c r="H947" i="15"/>
  <c r="I947" i="15"/>
  <c r="H948" i="15"/>
  <c r="I948" i="15"/>
  <c r="H949" i="15"/>
  <c r="I949" i="15"/>
  <c r="H950" i="15"/>
  <c r="I950" i="15"/>
  <c r="H951" i="15"/>
  <c r="I951" i="15"/>
  <c r="H952" i="15"/>
  <c r="I952" i="15"/>
  <c r="H953" i="15"/>
  <c r="I953" i="15"/>
  <c r="H954" i="15"/>
  <c r="I954" i="15"/>
  <c r="H955" i="15"/>
  <c r="I955" i="15"/>
  <c r="H956" i="15"/>
  <c r="I956" i="15"/>
  <c r="H957" i="15"/>
  <c r="I957" i="15"/>
  <c r="H958" i="15"/>
  <c r="I958" i="15"/>
  <c r="H959" i="15"/>
  <c r="I959" i="15"/>
  <c r="H960" i="15"/>
  <c r="I960" i="15"/>
  <c r="H961" i="15"/>
  <c r="I961" i="15"/>
  <c r="H962" i="15"/>
  <c r="I962" i="15"/>
  <c r="H963" i="15"/>
  <c r="I963" i="15"/>
  <c r="H964" i="15"/>
  <c r="I964" i="15"/>
  <c r="H965" i="15"/>
  <c r="I965" i="15"/>
  <c r="H966" i="15"/>
  <c r="I966" i="15"/>
  <c r="H967" i="15"/>
  <c r="I967" i="15"/>
  <c r="H968" i="15"/>
  <c r="I968" i="15"/>
  <c r="H969" i="15"/>
  <c r="I969" i="15"/>
  <c r="H970" i="15"/>
  <c r="I970" i="15"/>
  <c r="H971" i="15"/>
  <c r="I971" i="15"/>
  <c r="H972" i="15"/>
  <c r="I972" i="15"/>
  <c r="H973" i="15"/>
  <c r="I973" i="15"/>
  <c r="I938" i="15"/>
  <c r="H938" i="15"/>
  <c r="H897" i="15"/>
  <c r="I897" i="15"/>
  <c r="H898" i="15"/>
  <c r="I898" i="15"/>
  <c r="H899" i="15"/>
  <c r="I899" i="15"/>
  <c r="H900" i="15"/>
  <c r="I900" i="15"/>
  <c r="H901" i="15"/>
  <c r="I901" i="15"/>
  <c r="H902" i="15"/>
  <c r="I902" i="15"/>
  <c r="H903" i="15"/>
  <c r="I903" i="15"/>
  <c r="H904" i="15"/>
  <c r="I904" i="15"/>
  <c r="H905" i="15"/>
  <c r="I905" i="15"/>
  <c r="H906" i="15"/>
  <c r="I906" i="15"/>
  <c r="H907" i="15"/>
  <c r="I907" i="15"/>
  <c r="H908" i="15"/>
  <c r="I908" i="15"/>
  <c r="H909" i="15"/>
  <c r="I909" i="15"/>
  <c r="H910" i="15"/>
  <c r="I910" i="15"/>
  <c r="H911" i="15"/>
  <c r="I911" i="15"/>
  <c r="H912" i="15"/>
  <c r="I912" i="15"/>
  <c r="H913" i="15"/>
  <c r="I913" i="15"/>
  <c r="H914" i="15"/>
  <c r="I914" i="15"/>
  <c r="H915" i="15"/>
  <c r="I915" i="15"/>
  <c r="H916" i="15"/>
  <c r="I916" i="15"/>
  <c r="H917" i="15"/>
  <c r="I917" i="15"/>
  <c r="H918" i="15"/>
  <c r="I918" i="15"/>
  <c r="H919" i="15"/>
  <c r="I919" i="15"/>
  <c r="H920" i="15"/>
  <c r="I920" i="15"/>
  <c r="H921" i="15"/>
  <c r="I921" i="15"/>
  <c r="H922" i="15"/>
  <c r="I922" i="15"/>
  <c r="H923" i="15"/>
  <c r="I923" i="15"/>
  <c r="H924" i="15"/>
  <c r="I924" i="15"/>
  <c r="H925" i="15"/>
  <c r="I925" i="15"/>
  <c r="H926" i="15"/>
  <c r="I926" i="15"/>
  <c r="H927" i="15"/>
  <c r="I927" i="15"/>
  <c r="H928" i="15"/>
  <c r="I928" i="15"/>
  <c r="H929" i="15"/>
  <c r="I929" i="15"/>
  <c r="H930" i="15"/>
  <c r="I930" i="15"/>
  <c r="H931" i="15"/>
  <c r="I931" i="15"/>
  <c r="I896" i="15"/>
  <c r="H896" i="15"/>
  <c r="H855" i="15"/>
  <c r="I855" i="15"/>
  <c r="H856" i="15"/>
  <c r="I856" i="15"/>
  <c r="H857" i="15"/>
  <c r="I857" i="15"/>
  <c r="H858" i="15"/>
  <c r="I858" i="15"/>
  <c r="H859" i="15"/>
  <c r="I859" i="15"/>
  <c r="H860" i="15"/>
  <c r="I860" i="15"/>
  <c r="H861" i="15"/>
  <c r="I861" i="15"/>
  <c r="H862" i="15"/>
  <c r="I862" i="15"/>
  <c r="H863" i="15"/>
  <c r="I863" i="15"/>
  <c r="H864" i="15"/>
  <c r="I864" i="15"/>
  <c r="H865" i="15"/>
  <c r="I865" i="15"/>
  <c r="H866" i="15"/>
  <c r="I866" i="15"/>
  <c r="H867" i="15"/>
  <c r="I867" i="15"/>
  <c r="H868" i="15"/>
  <c r="I868" i="15"/>
  <c r="H869" i="15"/>
  <c r="I869" i="15"/>
  <c r="H870" i="15"/>
  <c r="I870" i="15"/>
  <c r="H871" i="15"/>
  <c r="I871" i="15"/>
  <c r="H872" i="15"/>
  <c r="I872" i="15"/>
  <c r="H873" i="15"/>
  <c r="I873" i="15"/>
  <c r="H874" i="15"/>
  <c r="I874" i="15"/>
  <c r="H875" i="15"/>
  <c r="I875" i="15"/>
  <c r="H876" i="15"/>
  <c r="I876" i="15"/>
  <c r="H877" i="15"/>
  <c r="I877" i="15"/>
  <c r="H878" i="15"/>
  <c r="I878" i="15"/>
  <c r="H879" i="15"/>
  <c r="I879" i="15"/>
  <c r="H880" i="15"/>
  <c r="I880" i="15"/>
  <c r="H881" i="15"/>
  <c r="I881" i="15"/>
  <c r="H882" i="15"/>
  <c r="I882" i="15"/>
  <c r="H883" i="15"/>
  <c r="I883" i="15"/>
  <c r="H884" i="15"/>
  <c r="I884" i="15"/>
  <c r="H885" i="15"/>
  <c r="I885" i="15"/>
  <c r="H886" i="15"/>
  <c r="I886" i="15"/>
  <c r="H887" i="15"/>
  <c r="I887" i="15"/>
  <c r="H888" i="15"/>
  <c r="I888" i="15"/>
  <c r="H889" i="15"/>
  <c r="I889" i="15"/>
  <c r="I854" i="15"/>
  <c r="H854" i="15"/>
  <c r="H813" i="15"/>
  <c r="I813" i="15"/>
  <c r="H814" i="15"/>
  <c r="I814" i="15"/>
  <c r="H815" i="15"/>
  <c r="I815" i="15"/>
  <c r="H816" i="15"/>
  <c r="I816" i="15"/>
  <c r="H817" i="15"/>
  <c r="I817" i="15"/>
  <c r="H818" i="15"/>
  <c r="I818" i="15"/>
  <c r="H819" i="15"/>
  <c r="I819" i="15"/>
  <c r="H820" i="15"/>
  <c r="I820" i="15"/>
  <c r="H821" i="15"/>
  <c r="I821" i="15"/>
  <c r="H822" i="15"/>
  <c r="I822" i="15"/>
  <c r="H823" i="15"/>
  <c r="I823" i="15"/>
  <c r="H824" i="15"/>
  <c r="I824" i="15"/>
  <c r="H825" i="15"/>
  <c r="I825" i="15"/>
  <c r="H826" i="15"/>
  <c r="I826" i="15"/>
  <c r="H827" i="15"/>
  <c r="I827" i="15"/>
  <c r="H828" i="15"/>
  <c r="I828" i="15"/>
  <c r="H829" i="15"/>
  <c r="I829" i="15"/>
  <c r="H830" i="15"/>
  <c r="I830" i="15"/>
  <c r="H831" i="15"/>
  <c r="I831" i="15"/>
  <c r="H832" i="15"/>
  <c r="I832" i="15"/>
  <c r="H833" i="15"/>
  <c r="I833" i="15"/>
  <c r="H834" i="15"/>
  <c r="I834" i="15"/>
  <c r="H835" i="15"/>
  <c r="I835" i="15"/>
  <c r="H836" i="15"/>
  <c r="I836" i="15"/>
  <c r="H837" i="15"/>
  <c r="I837" i="15"/>
  <c r="H838" i="15"/>
  <c r="I838" i="15"/>
  <c r="H839" i="15"/>
  <c r="I839" i="15"/>
  <c r="H840" i="15"/>
  <c r="I840" i="15"/>
  <c r="H841" i="15"/>
  <c r="I841" i="15"/>
  <c r="H842" i="15"/>
  <c r="I842" i="15"/>
  <c r="H843" i="15"/>
  <c r="I843" i="15"/>
  <c r="H844" i="15"/>
  <c r="I844" i="15"/>
  <c r="H845" i="15"/>
  <c r="I845" i="15"/>
  <c r="H846" i="15"/>
  <c r="I846" i="15"/>
  <c r="H847" i="15"/>
  <c r="I847" i="15"/>
  <c r="I812" i="15"/>
  <c r="H812" i="15"/>
  <c r="H771" i="15"/>
  <c r="I771" i="15"/>
  <c r="H772" i="15"/>
  <c r="I772" i="15"/>
  <c r="H773" i="15"/>
  <c r="I773" i="15"/>
  <c r="H774" i="15"/>
  <c r="I774" i="15"/>
  <c r="H775" i="15"/>
  <c r="I775" i="15"/>
  <c r="H776" i="15"/>
  <c r="I776" i="15"/>
  <c r="H777" i="15"/>
  <c r="I777" i="15"/>
  <c r="H778" i="15"/>
  <c r="I778" i="15"/>
  <c r="H779" i="15"/>
  <c r="I779" i="15"/>
  <c r="H780" i="15"/>
  <c r="I780" i="15"/>
  <c r="H781" i="15"/>
  <c r="I781" i="15"/>
  <c r="H782" i="15"/>
  <c r="I782" i="15"/>
  <c r="H783" i="15"/>
  <c r="I783" i="15"/>
  <c r="H784" i="15"/>
  <c r="I784" i="15"/>
  <c r="H785" i="15"/>
  <c r="I785" i="15"/>
  <c r="H786" i="15"/>
  <c r="I786" i="15"/>
  <c r="H787" i="15"/>
  <c r="I787" i="15"/>
  <c r="H788" i="15"/>
  <c r="I788" i="15"/>
  <c r="H789" i="15"/>
  <c r="I789" i="15"/>
  <c r="H790" i="15"/>
  <c r="I790" i="15"/>
  <c r="H791" i="15"/>
  <c r="I791" i="15"/>
  <c r="H792" i="15"/>
  <c r="I792" i="15"/>
  <c r="H793" i="15"/>
  <c r="I793" i="15"/>
  <c r="H794" i="15"/>
  <c r="I794" i="15"/>
  <c r="H795" i="15"/>
  <c r="I795" i="15"/>
  <c r="H796" i="15"/>
  <c r="I796" i="15"/>
  <c r="H797" i="15"/>
  <c r="I797" i="15"/>
  <c r="H798" i="15"/>
  <c r="I798" i="15"/>
  <c r="H799" i="15"/>
  <c r="I799" i="15"/>
  <c r="H800" i="15"/>
  <c r="I800" i="15"/>
  <c r="H801" i="15"/>
  <c r="I801" i="15"/>
  <c r="H802" i="15"/>
  <c r="I802" i="15"/>
  <c r="H803" i="15"/>
  <c r="I803" i="15"/>
  <c r="H804" i="15"/>
  <c r="I804" i="15"/>
  <c r="H805" i="15"/>
  <c r="I805" i="15"/>
  <c r="I770" i="15"/>
  <c r="H770" i="15"/>
  <c r="H729" i="15"/>
  <c r="I729" i="15"/>
  <c r="H730" i="15"/>
  <c r="I730" i="15"/>
  <c r="H731" i="15"/>
  <c r="I731" i="15"/>
  <c r="H732" i="15"/>
  <c r="I732" i="15"/>
  <c r="H733" i="15"/>
  <c r="I733" i="15"/>
  <c r="H734" i="15"/>
  <c r="I734" i="15"/>
  <c r="H735" i="15"/>
  <c r="I735" i="15"/>
  <c r="H736" i="15"/>
  <c r="I736" i="15"/>
  <c r="H737" i="15"/>
  <c r="I737" i="15"/>
  <c r="H738" i="15"/>
  <c r="I738" i="15"/>
  <c r="H739" i="15"/>
  <c r="I739" i="15"/>
  <c r="H740" i="15"/>
  <c r="I740" i="15"/>
  <c r="H741" i="15"/>
  <c r="I741" i="15"/>
  <c r="H742" i="15"/>
  <c r="I742" i="15"/>
  <c r="H743" i="15"/>
  <c r="I743" i="15"/>
  <c r="H744" i="15"/>
  <c r="I744" i="15"/>
  <c r="H745" i="15"/>
  <c r="I745" i="15"/>
  <c r="H746" i="15"/>
  <c r="I746" i="15"/>
  <c r="H747" i="15"/>
  <c r="I747" i="15"/>
  <c r="H748" i="15"/>
  <c r="I748" i="15"/>
  <c r="H749" i="15"/>
  <c r="I749" i="15"/>
  <c r="H750" i="15"/>
  <c r="I750" i="15"/>
  <c r="H751" i="15"/>
  <c r="I751" i="15"/>
  <c r="H752" i="15"/>
  <c r="I752" i="15"/>
  <c r="H753" i="15"/>
  <c r="I753" i="15"/>
  <c r="H754" i="15"/>
  <c r="I754" i="15"/>
  <c r="H755" i="15"/>
  <c r="I755" i="15"/>
  <c r="H756" i="15"/>
  <c r="I756" i="15"/>
  <c r="H757" i="15"/>
  <c r="I757" i="15"/>
  <c r="H758" i="15"/>
  <c r="I758" i="15"/>
  <c r="H759" i="15"/>
  <c r="I759" i="15"/>
  <c r="H760" i="15"/>
  <c r="I760" i="15"/>
  <c r="H761" i="15"/>
  <c r="I761" i="15"/>
  <c r="H762" i="15"/>
  <c r="I762" i="15"/>
  <c r="H763" i="15"/>
  <c r="I763" i="15"/>
  <c r="I728" i="15"/>
  <c r="H728" i="15"/>
  <c r="H687" i="15"/>
  <c r="I687" i="15"/>
  <c r="H688" i="15"/>
  <c r="I688" i="15"/>
  <c r="H689" i="15"/>
  <c r="I689" i="15"/>
  <c r="H690" i="15"/>
  <c r="I690" i="15"/>
  <c r="H691" i="15"/>
  <c r="I691" i="15"/>
  <c r="H692" i="15"/>
  <c r="I692" i="15"/>
  <c r="H693" i="15"/>
  <c r="I693" i="15"/>
  <c r="H694" i="15"/>
  <c r="I694" i="15"/>
  <c r="H695" i="15"/>
  <c r="I695" i="15"/>
  <c r="H696" i="15"/>
  <c r="I696" i="15"/>
  <c r="H697" i="15"/>
  <c r="I697" i="15"/>
  <c r="H698" i="15"/>
  <c r="I698" i="15"/>
  <c r="H699" i="15"/>
  <c r="I699" i="15"/>
  <c r="H700" i="15"/>
  <c r="I700" i="15"/>
  <c r="H701" i="15"/>
  <c r="I701" i="15"/>
  <c r="H702" i="15"/>
  <c r="I702" i="15"/>
  <c r="H703" i="15"/>
  <c r="I703" i="15"/>
  <c r="H704" i="15"/>
  <c r="I704" i="15"/>
  <c r="H705" i="15"/>
  <c r="I705" i="15"/>
  <c r="H706" i="15"/>
  <c r="I706" i="15"/>
  <c r="H707" i="15"/>
  <c r="I707" i="15"/>
  <c r="H708" i="15"/>
  <c r="I708" i="15"/>
  <c r="H709" i="15"/>
  <c r="I709" i="15"/>
  <c r="H710" i="15"/>
  <c r="I710" i="15"/>
  <c r="H711" i="15"/>
  <c r="I711" i="15"/>
  <c r="H712" i="15"/>
  <c r="I712" i="15"/>
  <c r="H713" i="15"/>
  <c r="I713" i="15"/>
  <c r="H714" i="15"/>
  <c r="I714" i="15"/>
  <c r="H715" i="15"/>
  <c r="I715" i="15"/>
  <c r="H716" i="15"/>
  <c r="I716" i="15"/>
  <c r="H717" i="15"/>
  <c r="I717" i="15"/>
  <c r="H718" i="15"/>
  <c r="I718" i="15"/>
  <c r="H719" i="15"/>
  <c r="I719" i="15"/>
  <c r="H720" i="15"/>
  <c r="I720" i="15"/>
  <c r="H721" i="15"/>
  <c r="I721" i="15"/>
  <c r="I686" i="15"/>
  <c r="H686" i="15"/>
  <c r="H645" i="15"/>
  <c r="I645" i="15"/>
  <c r="H646" i="15"/>
  <c r="I646" i="15"/>
  <c r="H647" i="15"/>
  <c r="I647" i="15"/>
  <c r="H648" i="15"/>
  <c r="I648" i="15"/>
  <c r="H649" i="15"/>
  <c r="I649" i="15"/>
  <c r="H650" i="15"/>
  <c r="I650" i="15"/>
  <c r="H651" i="15"/>
  <c r="I651" i="15"/>
  <c r="H652" i="15"/>
  <c r="I652" i="15"/>
  <c r="H653" i="15"/>
  <c r="I653" i="15"/>
  <c r="H654" i="15"/>
  <c r="I654" i="15"/>
  <c r="H655" i="15"/>
  <c r="I655" i="15"/>
  <c r="H656" i="15"/>
  <c r="I656" i="15"/>
  <c r="H657" i="15"/>
  <c r="I657" i="15"/>
  <c r="H658" i="15"/>
  <c r="I658" i="15"/>
  <c r="H659" i="15"/>
  <c r="I659" i="15"/>
  <c r="H660" i="15"/>
  <c r="I660" i="15"/>
  <c r="H661" i="15"/>
  <c r="I661" i="15"/>
  <c r="H662" i="15"/>
  <c r="I662" i="15"/>
  <c r="H663" i="15"/>
  <c r="I663" i="15"/>
  <c r="H664" i="15"/>
  <c r="I664" i="15"/>
  <c r="H665" i="15"/>
  <c r="I665" i="15"/>
  <c r="H666" i="15"/>
  <c r="I666" i="15"/>
  <c r="H667" i="15"/>
  <c r="I667" i="15"/>
  <c r="H668" i="15"/>
  <c r="I668" i="15"/>
  <c r="H669" i="15"/>
  <c r="I669" i="15"/>
  <c r="H670" i="15"/>
  <c r="I670" i="15"/>
  <c r="H671" i="15"/>
  <c r="I671" i="15"/>
  <c r="H672" i="15"/>
  <c r="I672" i="15"/>
  <c r="H673" i="15"/>
  <c r="I673" i="15"/>
  <c r="H674" i="15"/>
  <c r="I674" i="15"/>
  <c r="H675" i="15"/>
  <c r="I675" i="15"/>
  <c r="H676" i="15"/>
  <c r="I676" i="15"/>
  <c r="H677" i="15"/>
  <c r="I677" i="15"/>
  <c r="H678" i="15"/>
  <c r="I678" i="15"/>
  <c r="H679" i="15"/>
  <c r="I679" i="15"/>
  <c r="I644" i="15"/>
  <c r="H644" i="15"/>
  <c r="H603" i="15"/>
  <c r="I603" i="15"/>
  <c r="H604" i="15"/>
  <c r="I604" i="15"/>
  <c r="H605" i="15"/>
  <c r="I605" i="15"/>
  <c r="H606" i="15"/>
  <c r="I606" i="15"/>
  <c r="H607" i="15"/>
  <c r="I607" i="15"/>
  <c r="H608" i="15"/>
  <c r="I608" i="15"/>
  <c r="H609" i="15"/>
  <c r="I609" i="15"/>
  <c r="H610" i="15"/>
  <c r="I610" i="15"/>
  <c r="H611" i="15"/>
  <c r="I611" i="15"/>
  <c r="H612" i="15"/>
  <c r="I612" i="15"/>
  <c r="H613" i="15"/>
  <c r="I613" i="15"/>
  <c r="H614" i="15"/>
  <c r="I614" i="15"/>
  <c r="H615" i="15"/>
  <c r="I615" i="15"/>
  <c r="H616" i="15"/>
  <c r="I616" i="15"/>
  <c r="H617" i="15"/>
  <c r="I617" i="15"/>
  <c r="H618" i="15"/>
  <c r="I618" i="15"/>
  <c r="H619" i="15"/>
  <c r="I619" i="15"/>
  <c r="H620" i="15"/>
  <c r="I620" i="15"/>
  <c r="H621" i="15"/>
  <c r="I621" i="15"/>
  <c r="H622" i="15"/>
  <c r="I622" i="15"/>
  <c r="H623" i="15"/>
  <c r="I623" i="15"/>
  <c r="H624" i="15"/>
  <c r="I624" i="15"/>
  <c r="H625" i="15"/>
  <c r="I625" i="15"/>
  <c r="H626" i="15"/>
  <c r="I626" i="15"/>
  <c r="H627" i="15"/>
  <c r="I627" i="15"/>
  <c r="H628" i="15"/>
  <c r="I628" i="15"/>
  <c r="H629" i="15"/>
  <c r="I629" i="15"/>
  <c r="H630" i="15"/>
  <c r="I630" i="15"/>
  <c r="H631" i="15"/>
  <c r="I631" i="15"/>
  <c r="H632" i="15"/>
  <c r="I632" i="15"/>
  <c r="H633" i="15"/>
  <c r="I633" i="15"/>
  <c r="H634" i="15"/>
  <c r="I634" i="15"/>
  <c r="H635" i="15"/>
  <c r="I635" i="15"/>
  <c r="H636" i="15"/>
  <c r="I636" i="15"/>
  <c r="H637" i="15"/>
  <c r="I637" i="15"/>
  <c r="I602" i="15"/>
  <c r="H602" i="15"/>
  <c r="H561" i="15"/>
  <c r="I561" i="15"/>
  <c r="H562" i="15"/>
  <c r="I562" i="15"/>
  <c r="H563" i="15"/>
  <c r="I563" i="15"/>
  <c r="H564" i="15"/>
  <c r="I564" i="15"/>
  <c r="H565" i="15"/>
  <c r="I565" i="15"/>
  <c r="H566" i="15"/>
  <c r="I566" i="15"/>
  <c r="H567" i="15"/>
  <c r="I567" i="15"/>
  <c r="H568" i="15"/>
  <c r="I568" i="15"/>
  <c r="H569" i="15"/>
  <c r="I569" i="15"/>
  <c r="H570" i="15"/>
  <c r="I570" i="15"/>
  <c r="H571" i="15"/>
  <c r="I571" i="15"/>
  <c r="H572" i="15"/>
  <c r="I572" i="15"/>
  <c r="H573" i="15"/>
  <c r="I573" i="15"/>
  <c r="H574" i="15"/>
  <c r="I574" i="15"/>
  <c r="H575" i="15"/>
  <c r="I575" i="15"/>
  <c r="H576" i="15"/>
  <c r="I576" i="15"/>
  <c r="H577" i="15"/>
  <c r="I577" i="15"/>
  <c r="H578" i="15"/>
  <c r="I578" i="15"/>
  <c r="H579" i="15"/>
  <c r="I579" i="15"/>
  <c r="H580" i="15"/>
  <c r="I580" i="15"/>
  <c r="H581" i="15"/>
  <c r="I581" i="15"/>
  <c r="H582" i="15"/>
  <c r="I582" i="15"/>
  <c r="H583" i="15"/>
  <c r="I583" i="15"/>
  <c r="H584" i="15"/>
  <c r="I584" i="15"/>
  <c r="H585" i="15"/>
  <c r="I585" i="15"/>
  <c r="H586" i="15"/>
  <c r="I586" i="15"/>
  <c r="H587" i="15"/>
  <c r="I587" i="15"/>
  <c r="H588" i="15"/>
  <c r="I588" i="15"/>
  <c r="H589" i="15"/>
  <c r="I589" i="15"/>
  <c r="H590" i="15"/>
  <c r="I590" i="15"/>
  <c r="H591" i="15"/>
  <c r="I591" i="15"/>
  <c r="H592" i="15"/>
  <c r="I592" i="15"/>
  <c r="H593" i="15"/>
  <c r="I593" i="15"/>
  <c r="H594" i="15"/>
  <c r="I594" i="15"/>
  <c r="H595" i="15"/>
  <c r="I595" i="15"/>
  <c r="I560" i="15"/>
  <c r="H560" i="15"/>
  <c r="H519" i="15"/>
  <c r="I519" i="15"/>
  <c r="H520" i="15"/>
  <c r="I520" i="15"/>
  <c r="H521" i="15"/>
  <c r="I521" i="15"/>
  <c r="H522" i="15"/>
  <c r="I522" i="15"/>
  <c r="H523" i="15"/>
  <c r="I523" i="15"/>
  <c r="H524" i="15"/>
  <c r="I524" i="15"/>
  <c r="H525" i="15"/>
  <c r="I525" i="15"/>
  <c r="H526" i="15"/>
  <c r="I526" i="15"/>
  <c r="H527" i="15"/>
  <c r="I527" i="15"/>
  <c r="H528" i="15"/>
  <c r="I528" i="15"/>
  <c r="H529" i="15"/>
  <c r="I529" i="15"/>
  <c r="H530" i="15"/>
  <c r="I530" i="15"/>
  <c r="H531" i="15"/>
  <c r="I531" i="15"/>
  <c r="H532" i="15"/>
  <c r="I532" i="15"/>
  <c r="H533" i="15"/>
  <c r="I533" i="15"/>
  <c r="H534" i="15"/>
  <c r="I534" i="15"/>
  <c r="H535" i="15"/>
  <c r="I535" i="15"/>
  <c r="H536" i="15"/>
  <c r="I536" i="15"/>
  <c r="H537" i="15"/>
  <c r="I537" i="15"/>
  <c r="H538" i="15"/>
  <c r="I538" i="15"/>
  <c r="H539" i="15"/>
  <c r="I539" i="15"/>
  <c r="H540" i="15"/>
  <c r="I540" i="15"/>
  <c r="H541" i="15"/>
  <c r="I541" i="15"/>
  <c r="H542" i="15"/>
  <c r="I542" i="15"/>
  <c r="H543" i="15"/>
  <c r="I543" i="15"/>
  <c r="H544" i="15"/>
  <c r="I544" i="15"/>
  <c r="H545" i="15"/>
  <c r="I545" i="15"/>
  <c r="H546" i="15"/>
  <c r="I546" i="15"/>
  <c r="H547" i="15"/>
  <c r="I547" i="15"/>
  <c r="H548" i="15"/>
  <c r="I548" i="15"/>
  <c r="H549" i="15"/>
  <c r="I549" i="15"/>
  <c r="H550" i="15"/>
  <c r="I550" i="15"/>
  <c r="H551" i="15"/>
  <c r="I551" i="15"/>
  <c r="H552" i="15"/>
  <c r="I552" i="15"/>
  <c r="H553" i="15"/>
  <c r="I553" i="15"/>
  <c r="I518" i="15"/>
  <c r="H518" i="15"/>
  <c r="H477" i="15"/>
  <c r="I477" i="15"/>
  <c r="H478" i="15"/>
  <c r="I478" i="15"/>
  <c r="H479" i="15"/>
  <c r="I479" i="15"/>
  <c r="H480" i="15"/>
  <c r="I480" i="15"/>
  <c r="H481" i="15"/>
  <c r="I481" i="15"/>
  <c r="H482" i="15"/>
  <c r="I482" i="15"/>
  <c r="H483" i="15"/>
  <c r="I483" i="15"/>
  <c r="H484" i="15"/>
  <c r="I484" i="15"/>
  <c r="H485" i="15"/>
  <c r="I485" i="15"/>
  <c r="H486" i="15"/>
  <c r="I486" i="15"/>
  <c r="H487" i="15"/>
  <c r="I487" i="15"/>
  <c r="H488" i="15"/>
  <c r="I488" i="15"/>
  <c r="H489" i="15"/>
  <c r="I489" i="15"/>
  <c r="H490" i="15"/>
  <c r="I490" i="15"/>
  <c r="H491" i="15"/>
  <c r="I491" i="15"/>
  <c r="H492" i="15"/>
  <c r="I492" i="15"/>
  <c r="H493" i="15"/>
  <c r="I493" i="15"/>
  <c r="H494" i="15"/>
  <c r="I494" i="15"/>
  <c r="H495" i="15"/>
  <c r="I495" i="15"/>
  <c r="H496" i="15"/>
  <c r="I496" i="15"/>
  <c r="H497" i="15"/>
  <c r="I497" i="15"/>
  <c r="H498" i="15"/>
  <c r="I498" i="15"/>
  <c r="H499" i="15"/>
  <c r="I499" i="15"/>
  <c r="H500" i="15"/>
  <c r="I500" i="15"/>
  <c r="H501" i="15"/>
  <c r="I501" i="15"/>
  <c r="H502" i="15"/>
  <c r="I502" i="15"/>
  <c r="H503" i="15"/>
  <c r="I503" i="15"/>
  <c r="H504" i="15"/>
  <c r="I504" i="15"/>
  <c r="H505" i="15"/>
  <c r="I505" i="15"/>
  <c r="H506" i="15"/>
  <c r="I506" i="15"/>
  <c r="H507" i="15"/>
  <c r="I507" i="15"/>
  <c r="H508" i="15"/>
  <c r="I508" i="15"/>
  <c r="H509" i="15"/>
  <c r="I509" i="15"/>
  <c r="H510" i="15"/>
  <c r="I510" i="15"/>
  <c r="H511" i="15"/>
  <c r="I511" i="15"/>
  <c r="I476" i="15"/>
  <c r="H476" i="15"/>
  <c r="H435" i="15"/>
  <c r="I435" i="15"/>
  <c r="H436" i="15"/>
  <c r="I436" i="15"/>
  <c r="H437" i="15"/>
  <c r="I437" i="15"/>
  <c r="H438" i="15"/>
  <c r="I438" i="15"/>
  <c r="H439" i="15"/>
  <c r="I439" i="15"/>
  <c r="H440" i="15"/>
  <c r="I440" i="15"/>
  <c r="H441" i="15"/>
  <c r="I441" i="15"/>
  <c r="H442" i="15"/>
  <c r="I442" i="15"/>
  <c r="H443" i="15"/>
  <c r="I443" i="15"/>
  <c r="H444" i="15"/>
  <c r="I444" i="15"/>
  <c r="H445" i="15"/>
  <c r="I445" i="15"/>
  <c r="H446" i="15"/>
  <c r="I446" i="15"/>
  <c r="H447" i="15"/>
  <c r="I447" i="15"/>
  <c r="H448" i="15"/>
  <c r="I448" i="15"/>
  <c r="H449" i="15"/>
  <c r="I449" i="15"/>
  <c r="H450" i="15"/>
  <c r="I450" i="15"/>
  <c r="H451" i="15"/>
  <c r="I451" i="15"/>
  <c r="H452" i="15"/>
  <c r="I452" i="15"/>
  <c r="H453" i="15"/>
  <c r="I453" i="15"/>
  <c r="H454" i="15"/>
  <c r="I454" i="15"/>
  <c r="H455" i="15"/>
  <c r="I455" i="15"/>
  <c r="H456" i="15"/>
  <c r="I456" i="15"/>
  <c r="H457" i="15"/>
  <c r="I457" i="15"/>
  <c r="H458" i="15"/>
  <c r="I458" i="15"/>
  <c r="H459" i="15"/>
  <c r="I459" i="15"/>
  <c r="H460" i="15"/>
  <c r="I460" i="15"/>
  <c r="H461" i="15"/>
  <c r="I461" i="15"/>
  <c r="H462" i="15"/>
  <c r="I462" i="15"/>
  <c r="H463" i="15"/>
  <c r="I463" i="15"/>
  <c r="H464" i="15"/>
  <c r="I464" i="15"/>
  <c r="H465" i="15"/>
  <c r="I465" i="15"/>
  <c r="H466" i="15"/>
  <c r="I466" i="15"/>
  <c r="H467" i="15"/>
  <c r="I467" i="15"/>
  <c r="H468" i="15"/>
  <c r="I468" i="15"/>
  <c r="H469" i="15"/>
  <c r="I469" i="15"/>
  <c r="I434" i="15"/>
  <c r="H434" i="15"/>
  <c r="H393" i="15"/>
  <c r="I393" i="15"/>
  <c r="H394" i="15"/>
  <c r="I394" i="15"/>
  <c r="H395" i="15"/>
  <c r="I395" i="15"/>
  <c r="H396" i="15"/>
  <c r="I396" i="15"/>
  <c r="H397" i="15"/>
  <c r="I397" i="15"/>
  <c r="H398" i="15"/>
  <c r="I398" i="15"/>
  <c r="H399" i="15"/>
  <c r="I399" i="15"/>
  <c r="H400" i="15"/>
  <c r="I400" i="15"/>
  <c r="H401" i="15"/>
  <c r="I401" i="15"/>
  <c r="H402" i="15"/>
  <c r="I402" i="15"/>
  <c r="H403" i="15"/>
  <c r="I403" i="15"/>
  <c r="H404" i="15"/>
  <c r="I404" i="15"/>
  <c r="H405" i="15"/>
  <c r="I405" i="15"/>
  <c r="H406" i="15"/>
  <c r="I406" i="15"/>
  <c r="H407" i="15"/>
  <c r="I407" i="15"/>
  <c r="H408" i="15"/>
  <c r="I408" i="15"/>
  <c r="H409" i="15"/>
  <c r="I409" i="15"/>
  <c r="H410" i="15"/>
  <c r="I410" i="15"/>
  <c r="H411" i="15"/>
  <c r="I411" i="15"/>
  <c r="H412" i="15"/>
  <c r="I412" i="15"/>
  <c r="H413" i="15"/>
  <c r="I413" i="15"/>
  <c r="H414" i="15"/>
  <c r="I414" i="15"/>
  <c r="H415" i="15"/>
  <c r="I415" i="15"/>
  <c r="H416" i="15"/>
  <c r="I416" i="15"/>
  <c r="H417" i="15"/>
  <c r="I417" i="15"/>
  <c r="H418" i="15"/>
  <c r="I418" i="15"/>
  <c r="H419" i="15"/>
  <c r="I419" i="15"/>
  <c r="H420" i="15"/>
  <c r="I420" i="15"/>
  <c r="H421" i="15"/>
  <c r="I421" i="15"/>
  <c r="H422" i="15"/>
  <c r="I422" i="15"/>
  <c r="H423" i="15"/>
  <c r="I423" i="15"/>
  <c r="H424" i="15"/>
  <c r="I424" i="15"/>
  <c r="H425" i="15"/>
  <c r="I425" i="15"/>
  <c r="H426" i="15"/>
  <c r="I426" i="15"/>
  <c r="H427" i="15"/>
  <c r="I427" i="15"/>
  <c r="I392" i="15"/>
  <c r="H392" i="15"/>
  <c r="H351" i="15"/>
  <c r="I351" i="15"/>
  <c r="H352" i="15"/>
  <c r="I352" i="15"/>
  <c r="H353" i="15"/>
  <c r="I353" i="15"/>
  <c r="H354" i="15"/>
  <c r="I354" i="15"/>
  <c r="H355" i="15"/>
  <c r="I355" i="15"/>
  <c r="H356" i="15"/>
  <c r="I356" i="15"/>
  <c r="H357" i="15"/>
  <c r="I357" i="15"/>
  <c r="H358" i="15"/>
  <c r="I358" i="15"/>
  <c r="H359" i="15"/>
  <c r="I359" i="15"/>
  <c r="H360" i="15"/>
  <c r="I360" i="15"/>
  <c r="H361" i="15"/>
  <c r="I361" i="15"/>
  <c r="H362" i="15"/>
  <c r="I362" i="15"/>
  <c r="H363" i="15"/>
  <c r="I363" i="15"/>
  <c r="H364" i="15"/>
  <c r="I364" i="15"/>
  <c r="H365" i="15"/>
  <c r="I365" i="15"/>
  <c r="H366" i="15"/>
  <c r="I366" i="15"/>
  <c r="H367" i="15"/>
  <c r="I367" i="15"/>
  <c r="H368" i="15"/>
  <c r="I368" i="15"/>
  <c r="H369" i="15"/>
  <c r="I369" i="15"/>
  <c r="H370" i="15"/>
  <c r="I370" i="15"/>
  <c r="H371" i="15"/>
  <c r="I371" i="15"/>
  <c r="H372" i="15"/>
  <c r="I372" i="15"/>
  <c r="H373" i="15"/>
  <c r="I373" i="15"/>
  <c r="H374" i="15"/>
  <c r="I374" i="15"/>
  <c r="H375" i="15"/>
  <c r="I375" i="15"/>
  <c r="H376" i="15"/>
  <c r="I376" i="15"/>
  <c r="H377" i="15"/>
  <c r="I377" i="15"/>
  <c r="H378" i="15"/>
  <c r="I378" i="15"/>
  <c r="H379" i="15"/>
  <c r="I379" i="15"/>
  <c r="H380" i="15"/>
  <c r="I380" i="15"/>
  <c r="H381" i="15"/>
  <c r="I381" i="15"/>
  <c r="H382" i="15"/>
  <c r="I382" i="15"/>
  <c r="H383" i="15"/>
  <c r="I383" i="15"/>
  <c r="H384" i="15"/>
  <c r="I384" i="15"/>
  <c r="H385" i="15"/>
  <c r="I385" i="15"/>
  <c r="I350" i="15"/>
  <c r="H350" i="15"/>
  <c r="H309" i="15"/>
  <c r="I309" i="15"/>
  <c r="H310" i="15"/>
  <c r="I310" i="15"/>
  <c r="H311" i="15"/>
  <c r="I311" i="15"/>
  <c r="H312" i="15"/>
  <c r="I312" i="15"/>
  <c r="H313" i="15"/>
  <c r="I313" i="15"/>
  <c r="H314" i="15"/>
  <c r="I314" i="15"/>
  <c r="H315" i="15"/>
  <c r="I315" i="15"/>
  <c r="H316" i="15"/>
  <c r="I316" i="15"/>
  <c r="H317" i="15"/>
  <c r="I317" i="15"/>
  <c r="H318" i="15"/>
  <c r="I318" i="15"/>
  <c r="H319" i="15"/>
  <c r="I319" i="15"/>
  <c r="H320" i="15"/>
  <c r="I320" i="15"/>
  <c r="H321" i="15"/>
  <c r="I321" i="15"/>
  <c r="H322" i="15"/>
  <c r="I322" i="15"/>
  <c r="H323" i="15"/>
  <c r="I323" i="15"/>
  <c r="H324" i="15"/>
  <c r="I324" i="15"/>
  <c r="H325" i="15"/>
  <c r="I325" i="15"/>
  <c r="H326" i="15"/>
  <c r="I326" i="15"/>
  <c r="H327" i="15"/>
  <c r="I327" i="15"/>
  <c r="H328" i="15"/>
  <c r="I328" i="15"/>
  <c r="H329" i="15"/>
  <c r="I329" i="15"/>
  <c r="H330" i="15"/>
  <c r="I330" i="15"/>
  <c r="H331" i="15"/>
  <c r="I331" i="15"/>
  <c r="H332" i="15"/>
  <c r="I332" i="15"/>
  <c r="H333" i="15"/>
  <c r="I333" i="15"/>
  <c r="H334" i="15"/>
  <c r="I334" i="15"/>
  <c r="H335" i="15"/>
  <c r="I335" i="15"/>
  <c r="H336" i="15"/>
  <c r="I336" i="15"/>
  <c r="H337" i="15"/>
  <c r="I337" i="15"/>
  <c r="H338" i="15"/>
  <c r="I338" i="15"/>
  <c r="H339" i="15"/>
  <c r="I339" i="15"/>
  <c r="H340" i="15"/>
  <c r="I340" i="15"/>
  <c r="H341" i="15"/>
  <c r="I341" i="15"/>
  <c r="H342" i="15"/>
  <c r="I342" i="15"/>
  <c r="H343" i="15"/>
  <c r="I343" i="15"/>
  <c r="I308" i="15"/>
  <c r="H308" i="15"/>
  <c r="H267" i="15"/>
  <c r="I267" i="15"/>
  <c r="H268" i="15"/>
  <c r="I268" i="15"/>
  <c r="H269" i="15"/>
  <c r="I269" i="15"/>
  <c r="H270" i="15"/>
  <c r="I270" i="15"/>
  <c r="H271" i="15"/>
  <c r="I271" i="15"/>
  <c r="H272" i="15"/>
  <c r="I272" i="15"/>
  <c r="H273" i="15"/>
  <c r="I273" i="15"/>
  <c r="H274" i="15"/>
  <c r="I274" i="15"/>
  <c r="H275" i="15"/>
  <c r="I275" i="15"/>
  <c r="H276" i="15"/>
  <c r="I276" i="15"/>
  <c r="H277" i="15"/>
  <c r="I277" i="15"/>
  <c r="H278" i="15"/>
  <c r="I278" i="15"/>
  <c r="H279" i="15"/>
  <c r="I279" i="15"/>
  <c r="H280" i="15"/>
  <c r="I280" i="15"/>
  <c r="H281" i="15"/>
  <c r="I281" i="15"/>
  <c r="H282" i="15"/>
  <c r="I282" i="15"/>
  <c r="H283" i="15"/>
  <c r="I283" i="15"/>
  <c r="H284" i="15"/>
  <c r="I284" i="15"/>
  <c r="H285" i="15"/>
  <c r="I285" i="15"/>
  <c r="H286" i="15"/>
  <c r="I286" i="15"/>
  <c r="H287" i="15"/>
  <c r="I287" i="15"/>
  <c r="H288" i="15"/>
  <c r="I288" i="15"/>
  <c r="H289" i="15"/>
  <c r="I289" i="15"/>
  <c r="H290" i="15"/>
  <c r="I290" i="15"/>
  <c r="H291" i="15"/>
  <c r="I291" i="15"/>
  <c r="H292" i="15"/>
  <c r="I292" i="15"/>
  <c r="H293" i="15"/>
  <c r="I293" i="15"/>
  <c r="H294" i="15"/>
  <c r="I294" i="15"/>
  <c r="H295" i="15"/>
  <c r="I295" i="15"/>
  <c r="H296" i="15"/>
  <c r="I296" i="15"/>
  <c r="H297" i="15"/>
  <c r="I297" i="15"/>
  <c r="H298" i="15"/>
  <c r="I298" i="15"/>
  <c r="H299" i="15"/>
  <c r="I299" i="15"/>
  <c r="H300" i="15"/>
  <c r="I300" i="15"/>
  <c r="H301" i="15"/>
  <c r="I301" i="15"/>
  <c r="I266" i="15"/>
  <c r="H266" i="15"/>
  <c r="H225" i="15"/>
  <c r="I225" i="15"/>
  <c r="H226" i="15"/>
  <c r="I226" i="15"/>
  <c r="H227" i="15"/>
  <c r="I227" i="15"/>
  <c r="H228" i="15"/>
  <c r="I228" i="15"/>
  <c r="H229" i="15"/>
  <c r="I229" i="15"/>
  <c r="H230" i="15"/>
  <c r="I230" i="15"/>
  <c r="H231" i="15"/>
  <c r="I231" i="15"/>
  <c r="H232" i="15"/>
  <c r="I232" i="15"/>
  <c r="H233" i="15"/>
  <c r="I233" i="15"/>
  <c r="H234" i="15"/>
  <c r="I234" i="15"/>
  <c r="H235" i="15"/>
  <c r="I235" i="15"/>
  <c r="H236" i="15"/>
  <c r="I236" i="15"/>
  <c r="H237" i="15"/>
  <c r="I237" i="15"/>
  <c r="H238" i="15"/>
  <c r="I238" i="15"/>
  <c r="H239" i="15"/>
  <c r="I239" i="15"/>
  <c r="H240" i="15"/>
  <c r="I240" i="15"/>
  <c r="H241" i="15"/>
  <c r="I241" i="15"/>
  <c r="H242" i="15"/>
  <c r="I242" i="15"/>
  <c r="H243" i="15"/>
  <c r="I243" i="15"/>
  <c r="H244" i="15"/>
  <c r="I244" i="15"/>
  <c r="H245" i="15"/>
  <c r="I245" i="15"/>
  <c r="H246" i="15"/>
  <c r="I246" i="15"/>
  <c r="H247" i="15"/>
  <c r="I247" i="15"/>
  <c r="H248" i="15"/>
  <c r="I248" i="15"/>
  <c r="H249" i="15"/>
  <c r="I249" i="15"/>
  <c r="H250" i="15"/>
  <c r="I250" i="15"/>
  <c r="H251" i="15"/>
  <c r="I251" i="15"/>
  <c r="H252" i="15"/>
  <c r="I252" i="15"/>
  <c r="H253" i="15"/>
  <c r="I253" i="15"/>
  <c r="H254" i="15"/>
  <c r="I254" i="15"/>
  <c r="H255" i="15"/>
  <c r="I255" i="15"/>
  <c r="H256" i="15"/>
  <c r="I256" i="15"/>
  <c r="H257" i="15"/>
  <c r="I257" i="15"/>
  <c r="H258" i="15"/>
  <c r="I258" i="15"/>
  <c r="H259" i="15"/>
  <c r="I259" i="15"/>
  <c r="I224" i="15"/>
  <c r="H224" i="15"/>
  <c r="H183" i="15"/>
  <c r="I183" i="15"/>
  <c r="H184" i="15"/>
  <c r="I184" i="15"/>
  <c r="H185" i="15"/>
  <c r="I185" i="15"/>
  <c r="H186" i="15"/>
  <c r="I186" i="15"/>
  <c r="H187" i="15"/>
  <c r="I187" i="15"/>
  <c r="H188" i="15"/>
  <c r="I188" i="15"/>
  <c r="H189" i="15"/>
  <c r="I189" i="15"/>
  <c r="H190" i="15"/>
  <c r="I190" i="15"/>
  <c r="H191" i="15"/>
  <c r="I191" i="15"/>
  <c r="H192" i="15"/>
  <c r="I192" i="15"/>
  <c r="H193" i="15"/>
  <c r="I193" i="15"/>
  <c r="H194" i="15"/>
  <c r="I194" i="15"/>
  <c r="H195" i="15"/>
  <c r="I195" i="15"/>
  <c r="H196" i="15"/>
  <c r="I196" i="15"/>
  <c r="H197" i="15"/>
  <c r="I197" i="15"/>
  <c r="H198" i="15"/>
  <c r="I198" i="15"/>
  <c r="H199" i="15"/>
  <c r="I199" i="15"/>
  <c r="H200" i="15"/>
  <c r="I200" i="15"/>
  <c r="H201" i="15"/>
  <c r="I201" i="15"/>
  <c r="H202" i="15"/>
  <c r="I202" i="15"/>
  <c r="H203" i="15"/>
  <c r="I203" i="15"/>
  <c r="H204" i="15"/>
  <c r="I204" i="15"/>
  <c r="H205" i="15"/>
  <c r="I205" i="15"/>
  <c r="H206" i="15"/>
  <c r="I206" i="15"/>
  <c r="H207" i="15"/>
  <c r="I207" i="15"/>
  <c r="H208" i="15"/>
  <c r="I208" i="15"/>
  <c r="H209" i="15"/>
  <c r="I209" i="15"/>
  <c r="H210" i="15"/>
  <c r="I210" i="15"/>
  <c r="H211" i="15"/>
  <c r="I211" i="15"/>
  <c r="H212" i="15"/>
  <c r="I212" i="15"/>
  <c r="H213" i="15"/>
  <c r="I213" i="15"/>
  <c r="H214" i="15"/>
  <c r="I214" i="15"/>
  <c r="H215" i="15"/>
  <c r="I215" i="15"/>
  <c r="H216" i="15"/>
  <c r="I216" i="15"/>
  <c r="H217" i="15"/>
  <c r="I217" i="15"/>
  <c r="I182" i="15"/>
  <c r="H182" i="15"/>
  <c r="H141" i="15"/>
  <c r="I141" i="15"/>
  <c r="H142" i="15"/>
  <c r="I142" i="15"/>
  <c r="H143" i="15"/>
  <c r="I143" i="15"/>
  <c r="H144" i="15"/>
  <c r="I144" i="15"/>
  <c r="H145" i="15"/>
  <c r="I145" i="15"/>
  <c r="H146" i="15"/>
  <c r="I146" i="15"/>
  <c r="H147" i="15"/>
  <c r="I147" i="15"/>
  <c r="H148" i="15"/>
  <c r="I148" i="15"/>
  <c r="H149" i="15"/>
  <c r="I149" i="15"/>
  <c r="H150" i="15"/>
  <c r="I150" i="15"/>
  <c r="H151" i="15"/>
  <c r="I151" i="15"/>
  <c r="H152" i="15"/>
  <c r="I152" i="15"/>
  <c r="H153" i="15"/>
  <c r="I153" i="15"/>
  <c r="H154" i="15"/>
  <c r="I154" i="15"/>
  <c r="H155" i="15"/>
  <c r="I155" i="15"/>
  <c r="H156" i="15"/>
  <c r="I156" i="15"/>
  <c r="H157" i="15"/>
  <c r="I157" i="15"/>
  <c r="H158" i="15"/>
  <c r="I158" i="15"/>
  <c r="H159" i="15"/>
  <c r="I159" i="15"/>
  <c r="H160" i="15"/>
  <c r="I160" i="15"/>
  <c r="H161" i="15"/>
  <c r="I161" i="15"/>
  <c r="H162" i="15"/>
  <c r="I162" i="15"/>
  <c r="H163" i="15"/>
  <c r="I163" i="15"/>
  <c r="H164" i="15"/>
  <c r="I164" i="15"/>
  <c r="H165" i="15"/>
  <c r="I165" i="15"/>
  <c r="H166" i="15"/>
  <c r="I166" i="15"/>
  <c r="H167" i="15"/>
  <c r="I167" i="15"/>
  <c r="H168" i="15"/>
  <c r="I168" i="15"/>
  <c r="H169" i="15"/>
  <c r="I169" i="15"/>
  <c r="H170" i="15"/>
  <c r="I170" i="15"/>
  <c r="H171" i="15"/>
  <c r="I171" i="15"/>
  <c r="H172" i="15"/>
  <c r="I172" i="15"/>
  <c r="H173" i="15"/>
  <c r="I173" i="15"/>
  <c r="H174" i="15"/>
  <c r="I174" i="15"/>
  <c r="H175" i="15"/>
  <c r="I175" i="15"/>
  <c r="I140" i="15"/>
  <c r="H140" i="15"/>
  <c r="H99" i="15"/>
  <c r="I99" i="15"/>
  <c r="H100" i="15"/>
  <c r="I100" i="15"/>
  <c r="H101" i="15"/>
  <c r="I101" i="15"/>
  <c r="H102" i="15"/>
  <c r="I102" i="15"/>
  <c r="H103" i="15"/>
  <c r="I103" i="15"/>
  <c r="H104" i="15"/>
  <c r="I104" i="15"/>
  <c r="H105" i="15"/>
  <c r="I105" i="15"/>
  <c r="H106" i="15"/>
  <c r="I106" i="15"/>
  <c r="H107" i="15"/>
  <c r="I107" i="15"/>
  <c r="H108" i="15"/>
  <c r="I108" i="15"/>
  <c r="H109" i="15"/>
  <c r="I109" i="15"/>
  <c r="H110" i="15"/>
  <c r="I110" i="15"/>
  <c r="H111" i="15"/>
  <c r="I111" i="15"/>
  <c r="H112" i="15"/>
  <c r="I112" i="15"/>
  <c r="H113" i="15"/>
  <c r="I113" i="15"/>
  <c r="H114" i="15"/>
  <c r="I114" i="15"/>
  <c r="H115" i="15"/>
  <c r="I115" i="15"/>
  <c r="H116" i="15"/>
  <c r="I116" i="15"/>
  <c r="H117" i="15"/>
  <c r="I117" i="15"/>
  <c r="H118" i="15"/>
  <c r="I118" i="15"/>
  <c r="H119" i="15"/>
  <c r="I119" i="15"/>
  <c r="H120" i="15"/>
  <c r="I120" i="15"/>
  <c r="H121" i="15"/>
  <c r="I121" i="15"/>
  <c r="H122" i="15"/>
  <c r="I122" i="15"/>
  <c r="H123" i="15"/>
  <c r="I123" i="15"/>
  <c r="H124" i="15"/>
  <c r="I124" i="15"/>
  <c r="H125" i="15"/>
  <c r="I125" i="15"/>
  <c r="H126" i="15"/>
  <c r="I126" i="15"/>
  <c r="H127" i="15"/>
  <c r="I127" i="15"/>
  <c r="H128" i="15"/>
  <c r="I128" i="15"/>
  <c r="H129" i="15"/>
  <c r="I129" i="15"/>
  <c r="H130" i="15"/>
  <c r="I130" i="15"/>
  <c r="H131" i="15"/>
  <c r="I131" i="15"/>
  <c r="H132" i="15"/>
  <c r="I132" i="15"/>
  <c r="H133" i="15"/>
  <c r="I133" i="15"/>
  <c r="I98" i="15"/>
  <c r="H98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H64" i="15"/>
  <c r="I64" i="15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H73" i="15"/>
  <c r="I73" i="15"/>
  <c r="H74" i="15"/>
  <c r="I74" i="15"/>
  <c r="H75" i="15"/>
  <c r="I75" i="15"/>
  <c r="H76" i="15"/>
  <c r="I76" i="15"/>
  <c r="H77" i="15"/>
  <c r="I77" i="15"/>
  <c r="H78" i="15"/>
  <c r="I78" i="15"/>
  <c r="H79" i="15"/>
  <c r="I79" i="15"/>
  <c r="H80" i="15"/>
  <c r="I80" i="15"/>
  <c r="H81" i="15"/>
  <c r="I81" i="15"/>
  <c r="H82" i="15"/>
  <c r="I82" i="15"/>
  <c r="H83" i="15"/>
  <c r="I83" i="15"/>
  <c r="H84" i="15"/>
  <c r="I84" i="15"/>
  <c r="H85" i="15"/>
  <c r="I85" i="15"/>
  <c r="H86" i="15"/>
  <c r="I86" i="15"/>
  <c r="H87" i="15"/>
  <c r="I87" i="15"/>
  <c r="H88" i="15"/>
  <c r="I88" i="15"/>
  <c r="H89" i="15"/>
  <c r="I89" i="15"/>
  <c r="H90" i="15"/>
  <c r="I90" i="15"/>
  <c r="H91" i="15"/>
  <c r="I91" i="15"/>
  <c r="I56" i="15"/>
  <c r="H56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H40" i="15"/>
  <c r="I40" i="15"/>
  <c r="H41" i="15"/>
  <c r="I41" i="15"/>
  <c r="H42" i="15"/>
  <c r="I42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I14" i="15"/>
  <c r="H14" i="15"/>
  <c r="J855" i="15" l="1"/>
  <c r="J856" i="15"/>
  <c r="J857" i="15"/>
  <c r="J858" i="15"/>
  <c r="J859" i="15"/>
  <c r="J860" i="15"/>
  <c r="J861" i="15"/>
  <c r="J862" i="15"/>
  <c r="J863" i="15"/>
  <c r="J864" i="15"/>
  <c r="J865" i="15"/>
  <c r="J866" i="15"/>
  <c r="J867" i="15"/>
  <c r="J868" i="15"/>
  <c r="J869" i="15"/>
  <c r="J870" i="15"/>
  <c r="J871" i="15"/>
  <c r="J872" i="15"/>
  <c r="J873" i="15"/>
  <c r="J874" i="15"/>
  <c r="J875" i="15"/>
  <c r="J876" i="15"/>
  <c r="J877" i="15"/>
  <c r="J878" i="15"/>
  <c r="J879" i="15"/>
  <c r="J880" i="15"/>
  <c r="J881" i="15"/>
  <c r="J882" i="15"/>
  <c r="J883" i="15"/>
  <c r="J884" i="15"/>
  <c r="J885" i="15"/>
  <c r="J886" i="15"/>
  <c r="J887" i="15"/>
  <c r="J888" i="15"/>
  <c r="J889" i="15"/>
  <c r="H134" i="15" l="1"/>
  <c r="H302" i="15"/>
  <c r="H386" i="15"/>
  <c r="H638" i="15"/>
  <c r="H722" i="15"/>
  <c r="H974" i="15"/>
  <c r="H1058" i="15"/>
  <c r="H218" i="15"/>
  <c r="H554" i="15"/>
  <c r="H890" i="15"/>
  <c r="H344" i="15"/>
  <c r="H470" i="15"/>
  <c r="H680" i="15"/>
  <c r="H806" i="15"/>
  <c r="H176" i="15"/>
  <c r="H260" i="15"/>
  <c r="H428" i="15"/>
  <c r="H512" i="15"/>
  <c r="H596" i="15"/>
  <c r="H764" i="15"/>
  <c r="H848" i="15"/>
  <c r="H1016" i="15"/>
  <c r="H932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2" i="15"/>
  <c r="J703" i="15"/>
  <c r="J704" i="15"/>
  <c r="J705" i="15"/>
  <c r="J706" i="15"/>
  <c r="J707" i="15"/>
  <c r="J708" i="15"/>
  <c r="J709" i="15"/>
  <c r="J710" i="15"/>
  <c r="J711" i="15"/>
  <c r="J712" i="15"/>
  <c r="J713" i="15"/>
  <c r="J714" i="15"/>
  <c r="J715" i="15"/>
  <c r="J716" i="15"/>
  <c r="J717" i="15"/>
  <c r="J718" i="15"/>
  <c r="J719" i="15"/>
  <c r="J720" i="15"/>
  <c r="J721" i="15"/>
  <c r="J729" i="15"/>
  <c r="J730" i="15"/>
  <c r="J731" i="15"/>
  <c r="J732" i="15"/>
  <c r="J733" i="15"/>
  <c r="J734" i="15"/>
  <c r="J735" i="15"/>
  <c r="J736" i="15"/>
  <c r="J737" i="15"/>
  <c r="J738" i="15"/>
  <c r="J739" i="15"/>
  <c r="J740" i="15"/>
  <c r="J741" i="15"/>
  <c r="J742" i="15"/>
  <c r="J743" i="15"/>
  <c r="J744" i="15"/>
  <c r="J745" i="15"/>
  <c r="J746" i="15"/>
  <c r="J747" i="15"/>
  <c r="J748" i="15"/>
  <c r="J749" i="15"/>
  <c r="J750" i="15"/>
  <c r="J751" i="15"/>
  <c r="J752" i="15"/>
  <c r="J753" i="15"/>
  <c r="J754" i="15"/>
  <c r="J755" i="15"/>
  <c r="J756" i="15"/>
  <c r="J757" i="15"/>
  <c r="J758" i="15"/>
  <c r="J759" i="15"/>
  <c r="J760" i="15"/>
  <c r="J761" i="15"/>
  <c r="J762" i="15"/>
  <c r="J763" i="15"/>
  <c r="J771" i="15"/>
  <c r="J772" i="15"/>
  <c r="J773" i="15"/>
  <c r="J774" i="15"/>
  <c r="J775" i="15"/>
  <c r="J776" i="15"/>
  <c r="J777" i="15"/>
  <c r="J778" i="15"/>
  <c r="J779" i="15"/>
  <c r="J780" i="15"/>
  <c r="J781" i="15"/>
  <c r="J782" i="15"/>
  <c r="J783" i="15"/>
  <c r="J784" i="15"/>
  <c r="J785" i="15"/>
  <c r="J786" i="15"/>
  <c r="J787" i="15"/>
  <c r="J788" i="15"/>
  <c r="J789" i="15"/>
  <c r="J790" i="15"/>
  <c r="J791" i="15"/>
  <c r="J792" i="15"/>
  <c r="J793" i="15"/>
  <c r="J794" i="15"/>
  <c r="J795" i="15"/>
  <c r="J796" i="15"/>
  <c r="J797" i="15"/>
  <c r="J798" i="15"/>
  <c r="J799" i="15"/>
  <c r="J800" i="15"/>
  <c r="J801" i="15"/>
  <c r="J802" i="15"/>
  <c r="J803" i="15"/>
  <c r="J804" i="15"/>
  <c r="J805" i="15"/>
  <c r="J813" i="15"/>
  <c r="J814" i="15"/>
  <c r="J815" i="15"/>
  <c r="J816" i="15"/>
  <c r="J817" i="15"/>
  <c r="J818" i="15"/>
  <c r="J819" i="15"/>
  <c r="J820" i="15"/>
  <c r="J821" i="15"/>
  <c r="J822" i="15"/>
  <c r="J823" i="15"/>
  <c r="J824" i="15"/>
  <c r="J825" i="15"/>
  <c r="J826" i="15"/>
  <c r="J827" i="15"/>
  <c r="J828" i="15"/>
  <c r="J829" i="15"/>
  <c r="J830" i="15"/>
  <c r="J831" i="15"/>
  <c r="J832" i="15"/>
  <c r="J833" i="15"/>
  <c r="J834" i="15"/>
  <c r="J835" i="15"/>
  <c r="J836" i="15"/>
  <c r="J837" i="15"/>
  <c r="J838" i="15"/>
  <c r="J839" i="15"/>
  <c r="J840" i="15"/>
  <c r="J841" i="15"/>
  <c r="J842" i="15"/>
  <c r="J843" i="15"/>
  <c r="J844" i="15"/>
  <c r="J845" i="15"/>
  <c r="J846" i="15"/>
  <c r="J847" i="15"/>
  <c r="J854" i="15"/>
  <c r="J897" i="15"/>
  <c r="J898" i="15"/>
  <c r="J899" i="15"/>
  <c r="J900" i="15"/>
  <c r="J901" i="15"/>
  <c r="J902" i="15"/>
  <c r="J903" i="15"/>
  <c r="J904" i="15"/>
  <c r="J905" i="15"/>
  <c r="J906" i="15"/>
  <c r="J907" i="15"/>
  <c r="J908" i="15"/>
  <c r="J909" i="15"/>
  <c r="J910" i="15"/>
  <c r="J911" i="15"/>
  <c r="J912" i="15"/>
  <c r="J913" i="15"/>
  <c r="J914" i="15"/>
  <c r="J915" i="15"/>
  <c r="J916" i="15"/>
  <c r="J917" i="15"/>
  <c r="J918" i="15"/>
  <c r="J919" i="15"/>
  <c r="J920" i="15"/>
  <c r="J921" i="15"/>
  <c r="J922" i="15"/>
  <c r="J923" i="15"/>
  <c r="J924" i="15"/>
  <c r="J925" i="15"/>
  <c r="J926" i="15"/>
  <c r="J927" i="15"/>
  <c r="J928" i="15"/>
  <c r="J929" i="15"/>
  <c r="J930" i="15"/>
  <c r="J931" i="15"/>
  <c r="J939" i="15"/>
  <c r="J940" i="15"/>
  <c r="J941" i="15"/>
  <c r="J942" i="15"/>
  <c r="J943" i="15"/>
  <c r="J944" i="15"/>
  <c r="J945" i="15"/>
  <c r="J946" i="15"/>
  <c r="J947" i="15"/>
  <c r="J948" i="15"/>
  <c r="J949" i="15"/>
  <c r="J950" i="15"/>
  <c r="J951" i="15"/>
  <c r="J952" i="15"/>
  <c r="J953" i="15"/>
  <c r="J954" i="15"/>
  <c r="J955" i="15"/>
  <c r="J956" i="15"/>
  <c r="J957" i="15"/>
  <c r="J958" i="15"/>
  <c r="J959" i="15"/>
  <c r="J960" i="15"/>
  <c r="J961" i="15"/>
  <c r="J962" i="15"/>
  <c r="J963" i="15"/>
  <c r="J964" i="15"/>
  <c r="J965" i="15"/>
  <c r="J966" i="15"/>
  <c r="J967" i="15"/>
  <c r="J968" i="15"/>
  <c r="J969" i="15"/>
  <c r="J970" i="15"/>
  <c r="J971" i="15"/>
  <c r="J972" i="15"/>
  <c r="J973" i="15"/>
  <c r="J981" i="15"/>
  <c r="J982" i="15"/>
  <c r="J983" i="15"/>
  <c r="J984" i="15"/>
  <c r="J985" i="15"/>
  <c r="J986" i="15"/>
  <c r="J987" i="15"/>
  <c r="J988" i="15"/>
  <c r="J989" i="15"/>
  <c r="J990" i="15"/>
  <c r="J991" i="15"/>
  <c r="J992" i="15"/>
  <c r="J993" i="15"/>
  <c r="J994" i="15"/>
  <c r="J995" i="15"/>
  <c r="J996" i="15"/>
  <c r="J997" i="15"/>
  <c r="J998" i="15"/>
  <c r="J999" i="15"/>
  <c r="J1000" i="15"/>
  <c r="J1001" i="15"/>
  <c r="J1002" i="15"/>
  <c r="J1003" i="15"/>
  <c r="J1004" i="15"/>
  <c r="J1005" i="15"/>
  <c r="J1006" i="15"/>
  <c r="J1007" i="15"/>
  <c r="J1008" i="15"/>
  <c r="J1009" i="15"/>
  <c r="J1010" i="15"/>
  <c r="J1011" i="15"/>
  <c r="J1012" i="15"/>
  <c r="J1013" i="15"/>
  <c r="J1014" i="15"/>
  <c r="J1015" i="15"/>
  <c r="J1023" i="15"/>
  <c r="J1024" i="15"/>
  <c r="J1025" i="15"/>
  <c r="J1026" i="15"/>
  <c r="J1027" i="15"/>
  <c r="J1028" i="15"/>
  <c r="J1029" i="15"/>
  <c r="J1030" i="15"/>
  <c r="J1031" i="15"/>
  <c r="J1032" i="15"/>
  <c r="J1033" i="15"/>
  <c r="J1034" i="15"/>
  <c r="J1035" i="15"/>
  <c r="J1036" i="15"/>
  <c r="J1037" i="15"/>
  <c r="J1038" i="15"/>
  <c r="J1039" i="15"/>
  <c r="J1040" i="15"/>
  <c r="J1041" i="15"/>
  <c r="J1042" i="15"/>
  <c r="J1043" i="15"/>
  <c r="J1044" i="15"/>
  <c r="J1045" i="15"/>
  <c r="J1046" i="15"/>
  <c r="J1047" i="15"/>
  <c r="J1048" i="15"/>
  <c r="J1049" i="15"/>
  <c r="J1050" i="15"/>
  <c r="J1051" i="15"/>
  <c r="J1052" i="15"/>
  <c r="J1053" i="15"/>
  <c r="J1054" i="15"/>
  <c r="J1055" i="15"/>
  <c r="J1056" i="15"/>
  <c r="J1057" i="15"/>
  <c r="J890" i="15" l="1"/>
  <c r="J980" i="15"/>
  <c r="J1016" i="15" s="1"/>
  <c r="I1016" i="15"/>
  <c r="J812" i="15"/>
  <c r="J848" i="15" s="1"/>
  <c r="I848" i="15"/>
  <c r="J728" i="15"/>
  <c r="J764" i="15" s="1"/>
  <c r="I764" i="15"/>
  <c r="J182" i="15"/>
  <c r="J218" i="15" s="1"/>
  <c r="I218" i="15"/>
  <c r="J644" i="15"/>
  <c r="J680" i="15" s="1"/>
  <c r="I680" i="15"/>
  <c r="J476" i="15"/>
  <c r="J512" i="15" s="1"/>
  <c r="I512" i="15"/>
  <c r="J350" i="15"/>
  <c r="J386" i="15" s="1"/>
  <c r="I386" i="15"/>
  <c r="J686" i="15"/>
  <c r="J722" i="15" s="1"/>
  <c r="I722" i="15"/>
  <c r="J518" i="15"/>
  <c r="J554" i="15" s="1"/>
  <c r="I554" i="15"/>
  <c r="J98" i="15"/>
  <c r="J134" i="15" s="1"/>
  <c r="I134" i="15"/>
  <c r="J1022" i="15"/>
  <c r="J1058" i="15" s="1"/>
  <c r="I1058" i="15"/>
  <c r="J392" i="15"/>
  <c r="J428" i="15" s="1"/>
  <c r="I428" i="15"/>
  <c r="J938" i="15"/>
  <c r="J974" i="15" s="1"/>
  <c r="I974" i="15"/>
  <c r="I890" i="15"/>
  <c r="J770" i="15"/>
  <c r="J806" i="15" s="1"/>
  <c r="I806" i="15"/>
  <c r="J560" i="15"/>
  <c r="J596" i="15" s="1"/>
  <c r="I596" i="15"/>
  <c r="J266" i="15"/>
  <c r="J302" i="15" s="1"/>
  <c r="I302" i="15"/>
  <c r="J224" i="15"/>
  <c r="J260" i="15" s="1"/>
  <c r="I260" i="15"/>
  <c r="J602" i="15"/>
  <c r="J638" i="15" s="1"/>
  <c r="I638" i="15"/>
  <c r="J140" i="15"/>
  <c r="J176" i="15" s="1"/>
  <c r="I176" i="15"/>
  <c r="J434" i="15"/>
  <c r="J470" i="15" s="1"/>
  <c r="I470" i="15"/>
  <c r="J308" i="15"/>
  <c r="J344" i="15" s="1"/>
  <c r="I344" i="15"/>
  <c r="J896" i="15"/>
  <c r="J932" i="15" s="1"/>
  <c r="I932" i="15"/>
  <c r="O60" i="5" l="1"/>
  <c r="C57" i="5" l="1"/>
  <c r="C56" i="5"/>
  <c r="C55" i="5"/>
  <c r="C54" i="5"/>
  <c r="C53" i="5"/>
  <c r="C52" i="5"/>
  <c r="C51" i="5"/>
  <c r="C50" i="5"/>
  <c r="C49" i="5"/>
  <c r="C48" i="5"/>
  <c r="C46" i="5"/>
  <c r="C45" i="5"/>
  <c r="C44" i="5"/>
  <c r="C43" i="5"/>
  <c r="C42" i="5"/>
  <c r="C41" i="5"/>
  <c r="C40" i="5"/>
  <c r="C39" i="5"/>
  <c r="C38" i="5"/>
  <c r="C37" i="5"/>
  <c r="E56" i="5" l="1"/>
  <c r="O86" i="5" s="1"/>
  <c r="E55" i="5"/>
  <c r="O85" i="5" s="1"/>
  <c r="E45" i="5"/>
  <c r="O75" i="5" s="1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E1057" i="15"/>
  <c r="E1056" i="15"/>
  <c r="E1055" i="15"/>
  <c r="E1054" i="15"/>
  <c r="E1053" i="15"/>
  <c r="E1052" i="15"/>
  <c r="E1051" i="15"/>
  <c r="E1050" i="15"/>
  <c r="E1049" i="15"/>
  <c r="E1048" i="15"/>
  <c r="E1047" i="15"/>
  <c r="E1046" i="15"/>
  <c r="E1045" i="15"/>
  <c r="E1044" i="15"/>
  <c r="E1043" i="15"/>
  <c r="E1042" i="15"/>
  <c r="E1041" i="15"/>
  <c r="E1040" i="15"/>
  <c r="E1039" i="15"/>
  <c r="E1038" i="15"/>
  <c r="E1037" i="15"/>
  <c r="E1036" i="15"/>
  <c r="E1035" i="15"/>
  <c r="E1034" i="15"/>
  <c r="E1033" i="15"/>
  <c r="E1032" i="15"/>
  <c r="E1031" i="15"/>
  <c r="E1030" i="15"/>
  <c r="E1029" i="15"/>
  <c r="E1028" i="15"/>
  <c r="E1027" i="15"/>
  <c r="E1026" i="15"/>
  <c r="E1025" i="15"/>
  <c r="E1024" i="15"/>
  <c r="E1023" i="15"/>
  <c r="E1022" i="15"/>
  <c r="E1020" i="15"/>
  <c r="C1020" i="15"/>
  <c r="E1019" i="15"/>
  <c r="E57" i="5" s="1"/>
  <c r="E1015" i="15"/>
  <c r="E1014" i="15"/>
  <c r="E1013" i="15"/>
  <c r="E1012" i="15"/>
  <c r="E1011" i="15"/>
  <c r="E1010" i="15"/>
  <c r="E1009" i="15"/>
  <c r="E1008" i="15"/>
  <c r="E1007" i="15"/>
  <c r="E1006" i="15"/>
  <c r="E1005" i="15"/>
  <c r="E1004" i="15"/>
  <c r="E1003" i="15"/>
  <c r="E1002" i="15"/>
  <c r="E1001" i="15"/>
  <c r="E1000" i="15"/>
  <c r="E999" i="15"/>
  <c r="E998" i="15"/>
  <c r="E997" i="15"/>
  <c r="E996" i="15"/>
  <c r="E995" i="15"/>
  <c r="E994" i="15"/>
  <c r="E993" i="15"/>
  <c r="E992" i="15"/>
  <c r="E991" i="15"/>
  <c r="E990" i="15"/>
  <c r="E989" i="15"/>
  <c r="E988" i="15"/>
  <c r="E987" i="15"/>
  <c r="E986" i="15"/>
  <c r="E985" i="15"/>
  <c r="E984" i="15"/>
  <c r="E983" i="15"/>
  <c r="E982" i="15"/>
  <c r="E981" i="15"/>
  <c r="E980" i="15"/>
  <c r="E978" i="15"/>
  <c r="C978" i="15"/>
  <c r="E977" i="15"/>
  <c r="E973" i="15"/>
  <c r="E972" i="15"/>
  <c r="E971" i="15"/>
  <c r="E970" i="15"/>
  <c r="E969" i="15"/>
  <c r="E968" i="15"/>
  <c r="E967" i="15"/>
  <c r="E966" i="15"/>
  <c r="E965" i="15"/>
  <c r="E964" i="15"/>
  <c r="E963" i="15"/>
  <c r="E962" i="15"/>
  <c r="E961" i="15"/>
  <c r="E960" i="15"/>
  <c r="E959" i="15"/>
  <c r="E958" i="15"/>
  <c r="E957" i="15"/>
  <c r="E956" i="15"/>
  <c r="E955" i="15"/>
  <c r="E954" i="15"/>
  <c r="E953" i="15"/>
  <c r="E952" i="15"/>
  <c r="E951" i="15"/>
  <c r="E950" i="15"/>
  <c r="E949" i="15"/>
  <c r="E948" i="15"/>
  <c r="E947" i="15"/>
  <c r="E946" i="15"/>
  <c r="E945" i="15"/>
  <c r="E944" i="15"/>
  <c r="E943" i="15"/>
  <c r="E942" i="15"/>
  <c r="E941" i="15"/>
  <c r="E940" i="15"/>
  <c r="E939" i="15"/>
  <c r="E938" i="15"/>
  <c r="E936" i="15"/>
  <c r="C936" i="15"/>
  <c r="E935" i="15"/>
  <c r="E931" i="15"/>
  <c r="E930" i="15"/>
  <c r="E929" i="15"/>
  <c r="E928" i="15"/>
  <c r="E927" i="15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4" i="15"/>
  <c r="C894" i="15"/>
  <c r="E893" i="15"/>
  <c r="E54" i="5" s="1"/>
  <c r="O84" i="5" s="1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2" i="15"/>
  <c r="C852" i="15"/>
  <c r="E851" i="15"/>
  <c r="E53" i="5" s="1"/>
  <c r="O83" i="5" s="1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0" i="15"/>
  <c r="C810" i="15"/>
  <c r="E809" i="15"/>
  <c r="E52" i="5" s="1"/>
  <c r="O82" i="5" s="1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8" i="15"/>
  <c r="C768" i="15"/>
  <c r="E767" i="15"/>
  <c r="E51" i="5" s="1"/>
  <c r="O81" i="5" s="1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6" i="15"/>
  <c r="C726" i="15"/>
  <c r="E725" i="15"/>
  <c r="E50" i="5" s="1"/>
  <c r="O80" i="5" s="1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4" i="15"/>
  <c r="C684" i="15"/>
  <c r="E683" i="15"/>
  <c r="E49" i="5" s="1"/>
  <c r="O79" i="5" s="1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2" i="15"/>
  <c r="C642" i="15"/>
  <c r="E641" i="15"/>
  <c r="E48" i="5" s="1"/>
  <c r="O78" i="5" s="1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0" i="15"/>
  <c r="C600" i="15"/>
  <c r="E599" i="15"/>
  <c r="E47" i="5" s="1"/>
  <c r="O77" i="5" s="1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8" i="15"/>
  <c r="C558" i="15"/>
  <c r="E557" i="15"/>
  <c r="E46" i="5" s="1"/>
  <c r="O76" i="5" s="1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6" i="15"/>
  <c r="C516" i="15"/>
  <c r="E515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4" i="15"/>
  <c r="C474" i="15"/>
  <c r="E473" i="15"/>
  <c r="E44" i="5" s="1"/>
  <c r="O74" i="5" s="1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2" i="15"/>
  <c r="C432" i="15"/>
  <c r="E431" i="15"/>
  <c r="E43" i="5" s="1"/>
  <c r="O73" i="5" s="1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0" i="15"/>
  <c r="C390" i="15"/>
  <c r="E389" i="15"/>
  <c r="E42" i="5" s="1"/>
  <c r="O72" i="5" s="1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8" i="15"/>
  <c r="C348" i="15"/>
  <c r="E347" i="15"/>
  <c r="E41" i="5" s="1"/>
  <c r="O71" i="5" s="1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6" i="15"/>
  <c r="C306" i="15"/>
  <c r="E305" i="15"/>
  <c r="E40" i="5" s="1"/>
  <c r="O70" i="5" s="1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4" i="15"/>
  <c r="C264" i="15"/>
  <c r="E263" i="15"/>
  <c r="E39" i="5" s="1"/>
  <c r="O69" i="5" s="1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2" i="15"/>
  <c r="C222" i="15"/>
  <c r="E221" i="15"/>
  <c r="E38" i="5" s="1"/>
  <c r="O68" i="5" s="1"/>
  <c r="D133" i="3"/>
  <c r="D128" i="3"/>
  <c r="D123" i="3"/>
  <c r="D118" i="3"/>
  <c r="D113" i="3"/>
  <c r="D108" i="3"/>
  <c r="D103" i="3"/>
  <c r="D98" i="3"/>
  <c r="D93" i="3"/>
  <c r="D88" i="3"/>
  <c r="D83" i="3"/>
  <c r="D78" i="3"/>
  <c r="D73" i="3"/>
  <c r="D68" i="3"/>
  <c r="D63" i="3"/>
  <c r="D58" i="3"/>
  <c r="D53" i="3"/>
  <c r="D48" i="3"/>
  <c r="D43" i="3"/>
  <c r="D38" i="3"/>
  <c r="Q67" i="5"/>
  <c r="Y67" i="5" s="1"/>
  <c r="Q68" i="5"/>
  <c r="Y68" i="5" s="1"/>
  <c r="Q69" i="5"/>
  <c r="Q70" i="5"/>
  <c r="Q71" i="5"/>
  <c r="Q72" i="5"/>
  <c r="Q73" i="5"/>
  <c r="Q74" i="5"/>
  <c r="Q75" i="5"/>
  <c r="Y75" i="5" s="1"/>
  <c r="Q78" i="5"/>
  <c r="Q79" i="5"/>
  <c r="Q80" i="5"/>
  <c r="Q81" i="5"/>
  <c r="Q82" i="5"/>
  <c r="Q83" i="5"/>
  <c r="Q84" i="5"/>
  <c r="Y84" i="5" s="1"/>
  <c r="Q85" i="5"/>
  <c r="Q86" i="5"/>
  <c r="E36" i="15"/>
  <c r="E37" i="15"/>
  <c r="E38" i="15"/>
  <c r="E39" i="15"/>
  <c r="E40" i="15"/>
  <c r="E41" i="15"/>
  <c r="E42" i="15"/>
  <c r="E43" i="15"/>
  <c r="E44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45" i="15"/>
  <c r="E46" i="15"/>
  <c r="D11" i="5"/>
  <c r="D9" i="5"/>
  <c r="E180" i="15"/>
  <c r="C180" i="15"/>
  <c r="E138" i="15"/>
  <c r="C138" i="15"/>
  <c r="E96" i="15"/>
  <c r="C96" i="15"/>
  <c r="E54" i="15"/>
  <c r="C54" i="15"/>
  <c r="E12" i="15"/>
  <c r="C12" i="15"/>
  <c r="E386" i="15" l="1"/>
  <c r="G41" i="5" s="1"/>
  <c r="T71" i="5" s="1"/>
  <c r="U71" i="5" s="1"/>
  <c r="E722" i="15"/>
  <c r="G49" i="5" s="1"/>
  <c r="E1058" i="15"/>
  <c r="G57" i="5" s="1"/>
  <c r="E302" i="15"/>
  <c r="G39" i="5" s="1"/>
  <c r="E638" i="15"/>
  <c r="G47" i="5" s="1"/>
  <c r="T77" i="5" s="1"/>
  <c r="E974" i="15"/>
  <c r="G55" i="5" s="1"/>
  <c r="T85" i="5" s="1"/>
  <c r="U85" i="5" s="1"/>
  <c r="V85" i="5" s="1"/>
  <c r="E260" i="15"/>
  <c r="G38" i="5" s="1"/>
  <c r="E596" i="15"/>
  <c r="G46" i="5" s="1"/>
  <c r="T76" i="5" s="1"/>
  <c r="E932" i="15"/>
  <c r="G54" i="5" s="1"/>
  <c r="T84" i="5" s="1"/>
  <c r="U84" i="5" s="1"/>
  <c r="V84" i="5" s="1"/>
  <c r="E554" i="15"/>
  <c r="G45" i="5" s="1"/>
  <c r="T75" i="5" s="1"/>
  <c r="U75" i="5" s="1"/>
  <c r="V75" i="5" s="1"/>
  <c r="E890" i="15"/>
  <c r="G53" i="5" s="1"/>
  <c r="T83" i="5" s="1"/>
  <c r="U83" i="5" s="1"/>
  <c r="V83" i="5" s="1"/>
  <c r="E512" i="15"/>
  <c r="G44" i="5" s="1"/>
  <c r="T74" i="5" s="1"/>
  <c r="U74" i="5" s="1"/>
  <c r="V74" i="5" s="1"/>
  <c r="E848" i="15"/>
  <c r="G52" i="5" s="1"/>
  <c r="T82" i="5" s="1"/>
  <c r="U82" i="5" s="1"/>
  <c r="V82" i="5" s="1"/>
  <c r="E344" i="15"/>
  <c r="G40" i="5" s="1"/>
  <c r="E470" i="15"/>
  <c r="G43" i="5" s="1"/>
  <c r="T73" i="5" s="1"/>
  <c r="U73" i="5" s="1"/>
  <c r="V73" i="5" s="1"/>
  <c r="E806" i="15"/>
  <c r="G51" i="5" s="1"/>
  <c r="T81" i="5" s="1"/>
  <c r="U81" i="5" s="1"/>
  <c r="V81" i="5" s="1"/>
  <c r="E680" i="15"/>
  <c r="G48" i="5" s="1"/>
  <c r="T78" i="5" s="1"/>
  <c r="U78" i="5" s="1"/>
  <c r="V78" i="5" s="1"/>
  <c r="E1016" i="15"/>
  <c r="G56" i="5" s="1"/>
  <c r="T86" i="5" s="1"/>
  <c r="U86" i="5" s="1"/>
  <c r="V86" i="5" s="1"/>
  <c r="W86" i="5" s="1"/>
  <c r="X86" i="5" s="1"/>
  <c r="E428" i="15"/>
  <c r="G42" i="5" s="1"/>
  <c r="T72" i="5" s="1"/>
  <c r="U72" i="5" s="1"/>
  <c r="V72" i="5" s="1"/>
  <c r="E764" i="15"/>
  <c r="G50" i="5" s="1"/>
  <c r="T80" i="5" s="1"/>
  <c r="U80" i="5" s="1"/>
  <c r="Y69" i="5"/>
  <c r="R86" i="5"/>
  <c r="Y81" i="5"/>
  <c r="R74" i="5"/>
  <c r="Y86" i="5"/>
  <c r="R83" i="5"/>
  <c r="Y74" i="5"/>
  <c r="Y71" i="5"/>
  <c r="R78" i="5"/>
  <c r="Y83" i="5"/>
  <c r="Y80" i="5"/>
  <c r="R70" i="5"/>
  <c r="R75" i="5"/>
  <c r="R72" i="5"/>
  <c r="R85" i="5"/>
  <c r="R79" i="5"/>
  <c r="Y70" i="5"/>
  <c r="Y82" i="5"/>
  <c r="R84" i="5"/>
  <c r="Y85" i="5"/>
  <c r="Y79" i="5"/>
  <c r="Y73" i="5"/>
  <c r="R69" i="5"/>
  <c r="R68" i="5"/>
  <c r="R81" i="5"/>
  <c r="Y78" i="5"/>
  <c r="Y72" i="5"/>
  <c r="R82" i="5"/>
  <c r="R73" i="5"/>
  <c r="D33" i="3"/>
  <c r="C47" i="5" s="1"/>
  <c r="D28" i="3"/>
  <c r="D23" i="3"/>
  <c r="D18" i="3"/>
  <c r="D11" i="3"/>
  <c r="H50" i="5" l="1"/>
  <c r="H44" i="5"/>
  <c r="I44" i="5" s="1"/>
  <c r="J44" i="5" s="1"/>
  <c r="L44" i="5" s="1"/>
  <c r="H48" i="5"/>
  <c r="I48" i="5" s="1"/>
  <c r="J48" i="5" s="1"/>
  <c r="L48" i="5" s="1"/>
  <c r="H51" i="5"/>
  <c r="I51" i="5" s="1"/>
  <c r="J51" i="5" s="1"/>
  <c r="L51" i="5" s="1"/>
  <c r="H41" i="5"/>
  <c r="I41" i="5" s="1"/>
  <c r="J41" i="5" s="1"/>
  <c r="L41" i="5" s="1"/>
  <c r="H42" i="5"/>
  <c r="I42" i="5" s="1"/>
  <c r="J42" i="5" s="1"/>
  <c r="L42" i="5" s="1"/>
  <c r="H45" i="5"/>
  <c r="I45" i="5" s="1"/>
  <c r="J45" i="5" s="1"/>
  <c r="L45" i="5" s="1"/>
  <c r="H55" i="5"/>
  <c r="I55" i="5" s="1"/>
  <c r="J55" i="5" s="1"/>
  <c r="L55" i="5" s="1"/>
  <c r="H56" i="5"/>
  <c r="I56" i="5" s="1"/>
  <c r="J56" i="5" s="1"/>
  <c r="L56" i="5" s="1"/>
  <c r="H54" i="5"/>
  <c r="I54" i="5" s="1"/>
  <c r="J54" i="5" s="1"/>
  <c r="L54" i="5" s="1"/>
  <c r="H52" i="5"/>
  <c r="I52" i="5" s="1"/>
  <c r="J52" i="5" s="1"/>
  <c r="L52" i="5" s="1"/>
  <c r="H53" i="5"/>
  <c r="I53" i="5" s="1"/>
  <c r="J53" i="5" s="1"/>
  <c r="L53" i="5" s="1"/>
  <c r="H43" i="5"/>
  <c r="I43" i="5" s="1"/>
  <c r="J43" i="5" s="1"/>
  <c r="L43" i="5" s="1"/>
  <c r="W75" i="5"/>
  <c r="X75" i="5" s="1"/>
  <c r="W84" i="5"/>
  <c r="X84" i="5" s="1"/>
  <c r="W82" i="5"/>
  <c r="X82" i="5" s="1"/>
  <c r="W81" i="5"/>
  <c r="X81" i="5" s="1"/>
  <c r="W73" i="5"/>
  <c r="X73" i="5" s="1"/>
  <c r="W85" i="5"/>
  <c r="X85" i="5" s="1"/>
  <c r="W78" i="5"/>
  <c r="X78" i="5" s="1"/>
  <c r="H38" i="5"/>
  <c r="I38" i="5" s="1"/>
  <c r="J38" i="5" s="1"/>
  <c r="L38" i="5" s="1"/>
  <c r="T68" i="5"/>
  <c r="W72" i="5"/>
  <c r="X72" i="5" s="1"/>
  <c r="W83" i="5"/>
  <c r="X83" i="5" s="1"/>
  <c r="W74" i="5"/>
  <c r="X74" i="5" s="1"/>
  <c r="Q77" i="5"/>
  <c r="S83" i="5"/>
  <c r="U68" i="5" l="1"/>
  <c r="S75" i="5"/>
  <c r="S85" i="5"/>
  <c r="S72" i="5"/>
  <c r="S81" i="5"/>
  <c r="S73" i="5"/>
  <c r="S74" i="5"/>
  <c r="S82" i="5"/>
  <c r="S84" i="5"/>
  <c r="S78" i="5"/>
  <c r="S86" i="5"/>
  <c r="H46" i="5"/>
  <c r="I46" i="5" s="1"/>
  <c r="J46" i="5" s="1"/>
  <c r="L46" i="5" s="1"/>
  <c r="Q76" i="5"/>
  <c r="H49" i="5"/>
  <c r="I49" i="5" s="1"/>
  <c r="J49" i="5" s="1"/>
  <c r="L49" i="5" s="1"/>
  <c r="T79" i="5"/>
  <c r="U79" i="5" s="1"/>
  <c r="V79" i="5" s="1"/>
  <c r="W79" i="5" s="1"/>
  <c r="X79" i="5" s="1"/>
  <c r="H39" i="5"/>
  <c r="I39" i="5" s="1"/>
  <c r="J39" i="5" s="1"/>
  <c r="L39" i="5" s="1"/>
  <c r="T69" i="5"/>
  <c r="U69" i="5" s="1"/>
  <c r="V69" i="5" s="1"/>
  <c r="W69" i="5" s="1"/>
  <c r="X69" i="5" s="1"/>
  <c r="H40" i="5"/>
  <c r="I40" i="5" s="1"/>
  <c r="J40" i="5" s="1"/>
  <c r="L40" i="5" s="1"/>
  <c r="T70" i="5"/>
  <c r="U70" i="5" s="1"/>
  <c r="V70" i="5" s="1"/>
  <c r="W70" i="5" s="1"/>
  <c r="X70" i="5" s="1"/>
  <c r="Y77" i="5"/>
  <c r="U77" i="5"/>
  <c r="V77" i="5" s="1"/>
  <c r="S77" i="5" s="1"/>
  <c r="R77" i="5"/>
  <c r="I50" i="5"/>
  <c r="J50" i="5" s="1"/>
  <c r="L50" i="5" s="1"/>
  <c r="V71" i="5"/>
  <c r="R71" i="5"/>
  <c r="H47" i="5"/>
  <c r="I47" i="5" s="1"/>
  <c r="J47" i="5" s="1"/>
  <c r="L47" i="5" s="1"/>
  <c r="L65" i="5"/>
  <c r="V68" i="5" l="1"/>
  <c r="S70" i="5"/>
  <c r="S69" i="5"/>
  <c r="V80" i="5"/>
  <c r="W80" i="5" s="1"/>
  <c r="X80" i="5" s="1"/>
  <c r="R80" i="5"/>
  <c r="W77" i="5"/>
  <c r="X77" i="5" s="1"/>
  <c r="S79" i="5"/>
  <c r="S71" i="5"/>
  <c r="W71" i="5"/>
  <c r="X71" i="5" s="1"/>
  <c r="Y76" i="5"/>
  <c r="R76" i="5"/>
  <c r="U76" i="5"/>
  <c r="V76" i="5" s="1"/>
  <c r="S76" i="5" s="1"/>
  <c r="P64" i="5"/>
  <c r="P65" i="5"/>
  <c r="P66" i="5"/>
  <c r="P63" i="5"/>
  <c r="AE107" i="5"/>
  <c r="AF107" i="5"/>
  <c r="C34" i="5"/>
  <c r="W68" i="5" l="1"/>
  <c r="S68" i="5"/>
  <c r="W76" i="5"/>
  <c r="X76" i="5" s="1"/>
  <c r="S80" i="5"/>
  <c r="Q64" i="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174" i="15"/>
  <c r="E163" i="15"/>
  <c r="E164" i="15"/>
  <c r="E165" i="15"/>
  <c r="E166" i="15"/>
  <c r="E167" i="15"/>
  <c r="E168" i="15"/>
  <c r="E169" i="15"/>
  <c r="E170" i="15"/>
  <c r="E171" i="15"/>
  <c r="E172" i="15"/>
  <c r="E173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48" i="15"/>
  <c r="C33" i="5"/>
  <c r="X68" i="5" l="1"/>
  <c r="Y64" i="5"/>
  <c r="Q63" i="5"/>
  <c r="Q87" i="5"/>
  <c r="C36" i="5"/>
  <c r="C35" i="5"/>
  <c r="R13" i="5" s="1"/>
  <c r="Y87" i="5" l="1"/>
  <c r="Y63" i="5"/>
  <c r="Q65" i="5"/>
  <c r="Q66" i="5"/>
  <c r="Y65" i="5" l="1"/>
  <c r="Y66" i="5"/>
  <c r="C25" i="5"/>
  <c r="B11" i="2"/>
  <c r="C26" i="5"/>
  <c r="Y88" i="5" l="1"/>
  <c r="O13" i="5" s="1"/>
  <c r="B57" i="5"/>
  <c r="B36" i="5"/>
  <c r="B35" i="5"/>
  <c r="E217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79" i="15"/>
  <c r="E175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7" i="15"/>
  <c r="E36" i="5" s="1"/>
  <c r="O66" i="5" s="1"/>
  <c r="E133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5" i="15"/>
  <c r="E35" i="5" s="1"/>
  <c r="O65" i="5" s="1"/>
  <c r="E91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3" i="15"/>
  <c r="E34" i="5" s="1"/>
  <c r="O64" i="5" s="1"/>
  <c r="H92" i="15" l="1"/>
  <c r="H50" i="15"/>
  <c r="O87" i="5"/>
  <c r="R87" i="5" s="1"/>
  <c r="E37" i="5"/>
  <c r="O67" i="5" s="1"/>
  <c r="R66" i="5"/>
  <c r="B33" i="5"/>
  <c r="B34" i="5"/>
  <c r="E218" i="15"/>
  <c r="G37" i="5" s="1"/>
  <c r="E176" i="15"/>
  <c r="G36" i="5" s="1"/>
  <c r="H36" i="5" s="1"/>
  <c r="E134" i="15"/>
  <c r="G35" i="5" s="1"/>
  <c r="H35" i="5" s="1"/>
  <c r="E92" i="15"/>
  <c r="G34" i="5" s="1"/>
  <c r="H34" i="5" s="1"/>
  <c r="J56" i="15" l="1"/>
  <c r="J92" i="15" s="1"/>
  <c r="I92" i="15"/>
  <c r="M1065" i="15"/>
  <c r="R15" i="5" s="1"/>
  <c r="J14" i="15"/>
  <c r="J50" i="15" s="1"/>
  <c r="I50" i="15"/>
  <c r="T67" i="5"/>
  <c r="U67" i="5" s="1"/>
  <c r="V67" i="5" s="1"/>
  <c r="H37" i="5"/>
  <c r="I37" i="5" s="1"/>
  <c r="J37" i="5" s="1"/>
  <c r="L37" i="5" s="1"/>
  <c r="R67" i="5"/>
  <c r="H57" i="5"/>
  <c r="I57" i="5" s="1"/>
  <c r="J57" i="5" s="1"/>
  <c r="T87" i="5"/>
  <c r="R64" i="5"/>
  <c r="R65" i="5"/>
  <c r="I34" i="5"/>
  <c r="J34" i="5" s="1"/>
  <c r="T64" i="5"/>
  <c r="U64" i="5" s="1"/>
  <c r="V64" i="5" s="1"/>
  <c r="W64" i="5" s="1"/>
  <c r="X64" i="5" s="1"/>
  <c r="I35" i="5"/>
  <c r="J35" i="5" s="1"/>
  <c r="T65" i="5"/>
  <c r="I36" i="5"/>
  <c r="J36" i="5" s="1"/>
  <c r="T66" i="5"/>
  <c r="B60" i="6"/>
  <c r="N1065" i="15" l="1"/>
  <c r="R11" i="5" s="1"/>
  <c r="O1065" i="15"/>
  <c r="R17" i="5" s="1"/>
  <c r="W67" i="5"/>
  <c r="X67" i="5" s="1"/>
  <c r="S67" i="5"/>
  <c r="U87" i="5"/>
  <c r="U66" i="5"/>
  <c r="U65" i="5"/>
  <c r="S64" i="5"/>
  <c r="R16" i="5" l="1"/>
  <c r="P1065" i="15"/>
  <c r="R19" i="5" s="1"/>
  <c r="V87" i="5"/>
  <c r="V65" i="5"/>
  <c r="W65" i="5" s="1"/>
  <c r="X65" i="5" s="1"/>
  <c r="V66" i="5"/>
  <c r="W66" i="5" s="1"/>
  <c r="X66" i="5" s="1"/>
  <c r="E15" i="15"/>
  <c r="W87" i="5" l="1"/>
  <c r="S87" i="5"/>
  <c r="S66" i="5"/>
  <c r="S65" i="5"/>
  <c r="E11" i="15"/>
  <c r="E33" i="5" s="1"/>
  <c r="O63" i="5" s="1"/>
  <c r="X87" i="5" l="1"/>
  <c r="R63" i="5"/>
  <c r="R88" i="5" s="1"/>
  <c r="E49" i="15"/>
  <c r="E47" i="15"/>
  <c r="S19" i="15"/>
  <c r="E19" i="15"/>
  <c r="S18" i="15"/>
  <c r="E18" i="15"/>
  <c r="S17" i="15"/>
  <c r="E17" i="15"/>
  <c r="S16" i="15"/>
  <c r="E16" i="15"/>
  <c r="S15" i="15"/>
  <c r="S14" i="15"/>
  <c r="E50" i="15" l="1"/>
  <c r="G33" i="5" s="1"/>
  <c r="H33" i="5" s="1"/>
  <c r="I33" i="5" l="1"/>
  <c r="J33" i="5" s="1"/>
  <c r="T63" i="5"/>
  <c r="L36" i="5"/>
  <c r="L57" i="5"/>
  <c r="L35" i="5"/>
  <c r="U63" i="5" l="1"/>
  <c r="T88" i="5"/>
  <c r="L34" i="5"/>
  <c r="L33" i="5"/>
  <c r="V63" i="5" l="1"/>
  <c r="U88" i="5"/>
  <c r="L58" i="5"/>
  <c r="V88" i="5" l="1"/>
  <c r="W63" i="5"/>
  <c r="S63" i="5"/>
  <c r="L59" i="5"/>
  <c r="O19" i="5"/>
  <c r="X63" i="5" l="1"/>
  <c r="X88" i="5" s="1"/>
  <c r="O17" i="5" s="1"/>
  <c r="W88" i="5"/>
  <c r="S88" i="5"/>
  <c r="O15" i="5" s="1"/>
  <c r="O16" i="5" l="1"/>
  <c r="O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Zishan Muhammad</author>
  </authors>
  <commentList>
    <comment ref="F10" authorId="0" shapeId="0" xr:uid="{4473F279-663E-42BC-8A58-31729C1FFA88}">
      <text>
        <r>
          <rPr>
            <sz val="9"/>
            <color indexed="81"/>
            <rFont val="Tahoma"/>
            <family val="2"/>
          </rPr>
          <t>Please enter approximate percentage of this area under NLC controls.</t>
        </r>
      </text>
    </comment>
  </commentList>
</comments>
</file>

<file path=xl/sharedStrings.xml><?xml version="1.0" encoding="utf-8"?>
<sst xmlns="http://schemas.openxmlformats.org/spreadsheetml/2006/main" count="1308" uniqueCount="498">
  <si>
    <t xml:space="preserve">
New Construction Interior Lighting Supplemental Workbook</t>
  </si>
  <si>
    <r>
      <t xml:space="preserve">Required documentation (COMcheck, floorplan and/or lighting layout) must be signed by a lighting professional with one or more of the following credentials:
</t>
    </r>
    <r>
      <rPr>
        <sz val="10"/>
        <color theme="1"/>
        <rFont val="Segoe UI"/>
        <family val="2"/>
      </rPr>
      <t xml:space="preserve"> • Lighting Certification (LC) designation from National Council on Qualifications for the Lighting Professions (NCQLP)
 • Certified Lighting Efficiency Professional (CLEP) from the Association of Energy Engineers (AEE)
 • Certified Lighting Management Consultant (CLMC)
 • State of Wisconsin Professional Engineer (PE) License
 • Member of International Association of Lighting Designers (IALD)
 • Lighting Specialist II certification from National Association of Innovative Lighting Distributors (NAILD)
 • Commercial and Industrial Lighting Certificate form the Illuminating Engineering Society of America (IES)
 • Registered designer of electrical engineering systems in the state of Wisconsin
 • Member of the Institute of Electrical and Electronics Engineers (IEEE)
 • Other credential approved by Focus on Energy</t>
    </r>
  </si>
  <si>
    <t>Qualify the Project:</t>
  </si>
  <si>
    <t xml:space="preserve">Do you have a completed As-built COMcheck using 2015 IECC or AHRAE 90.1-2013 signed by a credentialed lighting designer? </t>
  </si>
  <si>
    <t>Select Yes or No</t>
  </si>
  <si>
    <t>SPECTRUM entry:</t>
  </si>
  <si>
    <t>SPECTRUM entry (NLC Savings):</t>
  </si>
  <si>
    <t>Unit of Measure Answer</t>
  </si>
  <si>
    <t>net KWh reduced all areas</t>
  </si>
  <si>
    <t>Do any of the fixtures have NLC controls on them?</t>
  </si>
  <si>
    <t>Units</t>
  </si>
  <si>
    <t>Measure Cost</t>
  </si>
  <si>
    <t>=1.30 * sq. ft or Tech Review override (manual entry)</t>
  </si>
  <si>
    <t>=Measure cost for just NLC based on NLC area factor</t>
  </si>
  <si>
    <r>
      <rPr>
        <b/>
        <sz val="10"/>
        <color theme="1"/>
        <rFont val="Segoe UI"/>
        <family val="2"/>
      </rPr>
      <t xml:space="preserve">Complete all fields below along with corresponding tabs. </t>
    </r>
    <r>
      <rPr>
        <sz val="10"/>
        <color theme="1"/>
        <rFont val="Segoe UI"/>
        <family val="2"/>
      </rPr>
      <t>The incentive will be populated once all required information has been provided.</t>
    </r>
  </si>
  <si>
    <t>Provide
AS BUILT:</t>
  </si>
  <si>
    <t>Possible ways to provide it:</t>
  </si>
  <si>
    <t>Customer:</t>
  </si>
  <si>
    <t>kW Savings (Peak)</t>
  </si>
  <si>
    <t>net savings all areas</t>
  </si>
  <si>
    <t>Sq Ft</t>
  </si>
  <si>
    <t>COMcheck</t>
  </si>
  <si>
    <t>Layout</t>
  </si>
  <si>
    <t>Schedule</t>
  </si>
  <si>
    <t>Submittal</t>
  </si>
  <si>
    <t>Email</t>
  </si>
  <si>
    <t>QPL snip</t>
  </si>
  <si>
    <t>Trade Ally/Installer:</t>
  </si>
  <si>
    <t>kWh Savings (1st Yr)</t>
  </si>
  <si>
    <t xml:space="preserve">Wattage </t>
  </si>
  <si>
    <t>Best Contact for LPD Questions:</t>
  </si>
  <si>
    <t>Email:</t>
  </si>
  <si>
    <t>Phone:</t>
  </si>
  <si>
    <t>kWh Savings (Lifecycle)</t>
  </si>
  <si>
    <t>Fixture list</t>
  </si>
  <si>
    <t>Project Description:</t>
  </si>
  <si>
    <t>Pro Sign-off</t>
  </si>
  <si>
    <t>Project Completion Date:</t>
  </si>
  <si>
    <t>Total Incentive</t>
  </si>
  <si>
    <t>net incentive all areas</t>
  </si>
  <si>
    <t>Invoice</t>
  </si>
  <si>
    <t>Project Notes:</t>
  </si>
  <si>
    <t xml:space="preserve">I'm providing the required info via:  </t>
  </si>
  <si>
    <t>Individual Files</t>
  </si>
  <si>
    <t xml:space="preserve">Facility type: </t>
  </si>
  <si>
    <t>Choose from Drop-down</t>
  </si>
  <si>
    <r>
      <t xml:space="preserve">Facility's Hours of Use (HOU)
</t>
    </r>
    <r>
      <rPr>
        <sz val="9"/>
        <rFont val="Segoe UI"/>
        <family val="2"/>
      </rPr>
      <t xml:space="preserve">Hours of use are used in LPD calculation. 
Enter Default Hours value from list below, 
or facility's actual hours. </t>
    </r>
  </si>
  <si>
    <t>CESA Check-list:</t>
  </si>
  <si>
    <t>Completed by:</t>
  </si>
  <si>
    <t>Notes:</t>
  </si>
  <si>
    <t>Default Facility Type</t>
  </si>
  <si>
    <t>HOU</t>
  </si>
  <si>
    <t>CF</t>
  </si>
  <si>
    <t>If other than Default HOU, note source</t>
  </si>
  <si>
    <t>Project Size:</t>
  </si>
  <si>
    <t>Small (5 rows)</t>
  </si>
  <si>
    <t xml:space="preserve">Describe Hours of Use: </t>
  </si>
  <si>
    <t>Commercial</t>
  </si>
  <si>
    <t>COMcheck is 2015 IECC</t>
  </si>
  <si>
    <t>Ex.: Store M-F 9am-6pm, Office M-F 7am-5pm, Warehouse M-F 5am-9pm</t>
  </si>
  <si>
    <t>Industrial</t>
  </si>
  <si>
    <r>
      <t>Signed off by a Credentialed Professional  (COMcheck, Floorplan and/or Lighting Layout)</t>
    </r>
    <r>
      <rPr>
        <b/>
        <sz val="11"/>
        <color theme="1"/>
        <rFont val="Segoe UI"/>
        <family val="2"/>
      </rPr>
      <t xml:space="preserve"> -or- </t>
    </r>
    <r>
      <rPr>
        <sz val="11"/>
        <color theme="1"/>
        <rFont val="Segoe UI"/>
        <family val="2"/>
      </rPr>
      <t>QPLs provided for ALL fixtures installed</t>
    </r>
  </si>
  <si>
    <t>Agricultural</t>
  </si>
  <si>
    <t>Schools &amp; Government</t>
  </si>
  <si>
    <t>Confirm/Call-out/Note Source of Square Footage</t>
  </si>
  <si>
    <t>Enter Hours of Use in Column (B) below</t>
  </si>
  <si>
    <r>
      <t xml:space="preserve">Spot check top 3 qty of fixtures to ensure </t>
    </r>
    <r>
      <rPr>
        <b/>
        <sz val="11"/>
        <color theme="1"/>
        <rFont val="Segoe UI"/>
        <family val="2"/>
      </rPr>
      <t>quantity alignment</t>
    </r>
    <r>
      <rPr>
        <sz val="11"/>
        <color theme="1"/>
        <rFont val="Segoe UI"/>
        <family val="2"/>
      </rPr>
      <t>. 
"COMcheck v. Invoice / Fixt List v. Invoice"</t>
    </r>
  </si>
  <si>
    <r>
      <t xml:space="preserve">Spot check top 3 'total wattage of fixtures' (Col. E) to ensure </t>
    </r>
    <r>
      <rPr>
        <b/>
        <sz val="11"/>
        <color theme="1"/>
        <rFont val="Segoe UI"/>
        <family val="2"/>
      </rPr>
      <t>Wattage alignment</t>
    </r>
    <r>
      <rPr>
        <sz val="11"/>
        <color theme="1"/>
        <rFont val="Segoe UI"/>
        <family val="2"/>
      </rPr>
      <t>. "COMcheck v. Specs / Fixt List v. Specs"</t>
    </r>
  </si>
  <si>
    <t>LPD Measure Summary</t>
  </si>
  <si>
    <t>(A)
Square Footage</t>
  </si>
  <si>
    <t>(B)
Annual
Hours of Use</t>
  </si>
  <si>
    <r>
      <t>(C)
Baseline
Watts/Ft</t>
    </r>
    <r>
      <rPr>
        <b/>
        <vertAlign val="superscript"/>
        <sz val="10"/>
        <color theme="0"/>
        <rFont val="Segoe UI"/>
        <family val="2"/>
      </rPr>
      <t>2</t>
    </r>
  </si>
  <si>
    <t>(D)
New System 
Installed Wattage</t>
  </si>
  <si>
    <r>
      <t>(E)
New System 
Installed Watts/Ft</t>
    </r>
    <r>
      <rPr>
        <b/>
        <vertAlign val="superscript"/>
        <sz val="10"/>
        <color theme="0"/>
        <rFont val="Segoe UI"/>
        <family val="2"/>
      </rPr>
      <t xml:space="preserve">2
</t>
    </r>
    <r>
      <rPr>
        <b/>
        <sz val="10"/>
        <color theme="0"/>
        <rFont val="Segoe UI"/>
        <family val="2"/>
      </rPr>
      <t>(D/A)</t>
    </r>
  </si>
  <si>
    <t>(F)
Watts/Ft2
Reduced
(C - E)</t>
  </si>
  <si>
    <t>(G)
KWh
Reduced
([AxBxF]/
1,000)</t>
  </si>
  <si>
    <r>
      <t>(H)
Incentive Rate
(kWh/Ft</t>
    </r>
    <r>
      <rPr>
        <b/>
        <vertAlign val="superscript"/>
        <sz val="10"/>
        <color theme="0"/>
        <rFont val="Segoe UI"/>
        <family val="2"/>
      </rPr>
      <t>2</t>
    </r>
    <r>
      <rPr>
        <b/>
        <sz val="10"/>
        <color theme="0"/>
        <rFont val="Segoe UI"/>
        <family val="2"/>
      </rPr>
      <t xml:space="preserve"> Reduced)</t>
    </r>
  </si>
  <si>
    <t>(I)
Requested Incentive
(G x H)</t>
  </si>
  <si>
    <t>Confirm no Instant Retailer invoices/receipts</t>
  </si>
  <si>
    <t>If assumed higher qty installed (due to discrepency) it's been noted</t>
  </si>
  <si>
    <t>If possible, sum measure cost and note "actual measure cost"</t>
  </si>
  <si>
    <t>CF Override</t>
  </si>
  <si>
    <t xml:space="preserve">Important 
Notes: </t>
  </si>
  <si>
    <t>The above calculation is an estimated incentive and is subject to review.  If discrepancies are discovered, Focus on Energy reserves the right to adjust the incentive.</t>
  </si>
  <si>
    <t>The Incentive application and LPD workbook must be submitted within 60 days of project completion.  Both are required for incentive processing.</t>
  </si>
  <si>
    <t>Analysis</t>
  </si>
  <si>
    <t>Project Completion is considered occupancy date or final equipment installation date, whichever occurs later.</t>
  </si>
  <si>
    <t>LPD Code
(W/ft2)</t>
  </si>
  <si>
    <t>sq ft</t>
  </si>
  <si>
    <t>Allowed Watts</t>
  </si>
  <si>
    <t>Peak kW
Savings</t>
  </si>
  <si>
    <t>Installed System Wattage</t>
  </si>
  <si>
    <t>LPD Design W/ft^2</t>
  </si>
  <si>
    <t>W/ft^2 Reduced</t>
  </si>
  <si>
    <t>kWh Reduced</t>
  </si>
  <si>
    <t>Lifecycle
kWh Savings</t>
  </si>
  <si>
    <t xml:space="preserve">Measure Cost - $1.30*sq. ft. or actual </t>
  </si>
  <si>
    <t>Contact Focus on Energy at business@focusonenergy.com or 800.762.7077.</t>
  </si>
  <si>
    <t>Area 1</t>
  </si>
  <si>
    <t>Sector</t>
  </si>
  <si>
    <t>$/kWh</t>
  </si>
  <si>
    <t>$/therm</t>
  </si>
  <si>
    <t>Link to Focus on Energy Catalogs</t>
  </si>
  <si>
    <t>Area 2</t>
  </si>
  <si>
    <t>Last Revised:</t>
  </si>
  <si>
    <t>Area 3</t>
  </si>
  <si>
    <t>Area 4</t>
  </si>
  <si>
    <t>Residential</t>
  </si>
  <si>
    <t>Area 5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</si>
  <si>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</si>
  <si>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</si>
  <si>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</si>
  <si>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</si>
  <si>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</si>
  <si>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</si>
  <si>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</si>
  <si>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</si>
  <si>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</si>
  <si>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Area 15</t>
  </si>
  <si>
    <t>Area 16</t>
  </si>
  <si>
    <t>Area 17</t>
  </si>
  <si>
    <t>Area 18</t>
  </si>
  <si>
    <t>Area 19</t>
  </si>
  <si>
    <t>Area 20</t>
  </si>
  <si>
    <t>Area 21</t>
  </si>
  <si>
    <t>Area 22</t>
  </si>
  <si>
    <t>Area 23</t>
  </si>
  <si>
    <t>Area 24</t>
  </si>
  <si>
    <t>Area 25</t>
  </si>
  <si>
    <t>Total Project</t>
  </si>
  <si>
    <t>EIA 2019 Annual Rates</t>
  </si>
  <si>
    <t>EUL Source:</t>
  </si>
  <si>
    <t>2019 Wisconsin TRM (Released January 2019)</t>
  </si>
  <si>
    <t>Measure Master ID</t>
  </si>
  <si>
    <t>Measure Master Name</t>
  </si>
  <si>
    <t>Measure Type</t>
  </si>
  <si>
    <t>Category</t>
  </si>
  <si>
    <t>Group</t>
  </si>
  <si>
    <t>Final Approved EUL</t>
  </si>
  <si>
    <t>Source</t>
  </si>
  <si>
    <t>LPD ≥20% below code requirements</t>
  </si>
  <si>
    <t>Hybrid</t>
  </si>
  <si>
    <t>Light Emitting Diode (LED)</t>
  </si>
  <si>
    <t>Lighting</t>
  </si>
  <si>
    <t>Efficiency Vermont TRM March 16, 2015</t>
  </si>
  <si>
    <t>LPD ≥30% below code requirements</t>
  </si>
  <si>
    <t>LPD ≥40% below code requirements</t>
  </si>
  <si>
    <r>
      <t>Incentive Rate ($/ft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</si>
  <si>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Agriculture</t>
  </si>
  <si>
    <t>EUL</t>
  </si>
  <si>
    <t>HOU This Project</t>
  </si>
  <si>
    <t>Schools &amp; Gov</t>
  </si>
  <si>
    <t>Multifamily - Common Area</t>
  </si>
  <si>
    <t>Multifamily - In Unit</t>
  </si>
  <si>
    <t>Default Utility Rates</t>
  </si>
  <si>
    <r>
      <t xml:space="preserve">For data provided via COMcheck report
</t>
    </r>
    <r>
      <rPr>
        <sz val="11"/>
        <rFont val="Segoe UI"/>
        <family val="2"/>
      </rPr>
      <t xml:space="preserve"> - Provide the </t>
    </r>
    <r>
      <rPr>
        <b/>
        <sz val="11"/>
        <rFont val="Segoe UI"/>
        <family val="2"/>
      </rPr>
      <t xml:space="preserve">As-Built </t>
    </r>
    <r>
      <rPr>
        <sz val="11"/>
        <rFont val="Segoe UI"/>
        <family val="2"/>
      </rPr>
      <t>COMcheck report signed by a credentialed lighting professional
       See Requirements tab for list of accepted credentials
       If the COMcheck is not signed, go to Start Here tab and choose "Individual Files" from drop-down
 - If COMcheck lists more than 5 Area Types, contact Focus on Energy for assistance (business@focusonenergy.com)
 - See Helpful Tips tab for directions on inserting files</t>
    </r>
  </si>
  <si>
    <t>Important Reminders for COMcheck Reports</t>
  </si>
  <si>
    <t>Must use Energy Code "2015 IECC"</t>
  </si>
  <si>
    <r>
      <rPr>
        <b/>
        <sz val="11"/>
        <rFont val="Segoe UI"/>
        <family val="2"/>
      </rPr>
      <t>Must report As-Built conditions</t>
    </r>
    <r>
      <rPr>
        <sz val="11"/>
        <rFont val="Segoe UI"/>
        <family val="2"/>
      </rPr>
      <t xml:space="preserve">
</t>
    </r>
    <r>
      <rPr>
        <sz val="10"/>
        <rFont val="Segoe UI"/>
        <family val="2"/>
      </rPr>
      <t>If the installed scope of work differs from the initial COMcheck report, a revised COMcheck is required.  If discrepancies are found in review (ex.: COMcheck report, invoicing, in-person inspection), assumptions of higher value installed will be made.</t>
    </r>
  </si>
  <si>
    <t>Area 1:</t>
  </si>
  <si>
    <t>Total Sq. Ft:</t>
  </si>
  <si>
    <t>Found on COMcheck as "Floor Area (ft2)"</t>
  </si>
  <si>
    <r>
      <rPr>
        <b/>
        <sz val="11"/>
        <rFont val="Segoe UI"/>
        <family val="2"/>
      </rPr>
      <t>Signature is required</t>
    </r>
    <r>
      <rPr>
        <sz val="11"/>
        <rFont val="Segoe UI"/>
        <family val="2"/>
      </rPr>
      <t xml:space="preserve">
</t>
    </r>
    <r>
      <rPr>
        <sz val="10"/>
        <rFont val="Segoe UI"/>
        <family val="2"/>
      </rPr>
      <t xml:space="preserve">Signature on COMcheck report must include the lighting professional's credentials </t>
    </r>
  </si>
  <si>
    <t>Allowed Watts/ft2:</t>
  </si>
  <si>
    <t>Found on COMcheck as "Allowed Watts / ft2"</t>
  </si>
  <si>
    <t>Total Allowed Watts:</t>
  </si>
  <si>
    <t>This will calculate</t>
  </si>
  <si>
    <t>New System Installed Watts:</t>
  </si>
  <si>
    <t xml:space="preserve">For Single Area Facility find on COMcheck as Total Proposed
Watts - For multi-area add all wattage installed in Area 1 </t>
  </si>
  <si>
    <t>Lines 15-33 used if multiple area types are listed on COMcheck, as indicated under "Area Category"</t>
  </si>
  <si>
    <r>
      <rPr>
        <b/>
        <sz val="11"/>
        <color theme="5"/>
        <rFont val="Segoe UI"/>
        <family val="2"/>
      </rPr>
      <t>For Projects with Multiple Area Types listed on COMcheck</t>
    </r>
    <r>
      <rPr>
        <b/>
        <sz val="11"/>
        <rFont val="Segoe UI"/>
        <family val="2"/>
      </rPr>
      <t xml:space="preserve">
</t>
    </r>
    <r>
      <rPr>
        <sz val="10"/>
        <rFont val="Segoe UI"/>
        <family val="2"/>
      </rPr>
      <t>1. Follow example showing how to enter values
2. If COMcheck lists more than 5 Area Types, contact Focus on Energy for assistance (business@focusonenergy.com)</t>
    </r>
  </si>
  <si>
    <t>Area 2:</t>
  </si>
  <si>
    <t xml:space="preserve">Found on COMcheck as "Floor Area (ft2)" </t>
  </si>
  <si>
    <t>On COMcheck add all wattage installed in Area 2</t>
  </si>
  <si>
    <t xml:space="preserve">Example: </t>
  </si>
  <si>
    <t>Area 3:</t>
  </si>
  <si>
    <t xml:space="preserve">Found on COMcheck as "Floor Area (ft2)". </t>
  </si>
  <si>
    <t>On COMcheck add all wattage installed in Area 3</t>
  </si>
  <si>
    <t>Area 4:</t>
  </si>
  <si>
    <t>Sum: 18,654 + 584 = 19,148</t>
  </si>
  <si>
    <t>Sum: 6,194 + 60 = 6,254</t>
  </si>
  <si>
    <t>On COMcheck add all wattage installed in Area 4</t>
  </si>
  <si>
    <t>Area 5:</t>
  </si>
  <si>
    <t>On COMcheck add all wattage installed in Area 5</t>
  </si>
  <si>
    <t>Area 6:</t>
  </si>
  <si>
    <t>Area 7:</t>
  </si>
  <si>
    <t>Area 8:</t>
  </si>
  <si>
    <t>Area 9:</t>
  </si>
  <si>
    <t>Area 10:</t>
  </si>
  <si>
    <t>Area 11:</t>
  </si>
  <si>
    <t>Area 12:</t>
  </si>
  <si>
    <t>Area 13:</t>
  </si>
  <si>
    <t>Area 14:</t>
  </si>
  <si>
    <t>Area 15:</t>
  </si>
  <si>
    <t>Area 16:</t>
  </si>
  <si>
    <t>Area 17:</t>
  </si>
  <si>
    <t>Area 18:</t>
  </si>
  <si>
    <t>Area 19:</t>
  </si>
  <si>
    <t>Area 20:</t>
  </si>
  <si>
    <t>Area 21:</t>
  </si>
  <si>
    <t>Area 22:</t>
  </si>
  <si>
    <t>Area 23:</t>
  </si>
  <si>
    <t>Area 24:</t>
  </si>
  <si>
    <t>Area 25:</t>
  </si>
  <si>
    <t>2015 IECC Lighting Power Density (LPD) Reference Table:</t>
  </si>
  <si>
    <t>LIGHTING POWER DENSITY (AREA METHOD) - 2015 IECC</t>
  </si>
  <si>
    <t>Insert pdf of As-Built COMcheck here:</t>
  </si>
  <si>
    <t>Automotive Facility</t>
  </si>
  <si>
    <t>Convention Center</t>
  </si>
  <si>
    <t>Court House</t>
  </si>
  <si>
    <t>Dining: Bar Lounge/Leisure</t>
  </si>
  <si>
    <t>Dining: Cafeteria/Fast Food</t>
  </si>
  <si>
    <t>Dining: Family</t>
  </si>
  <si>
    <t>Dormitory</t>
  </si>
  <si>
    <t>Exercise Center</t>
  </si>
  <si>
    <t>Fire Station</t>
  </si>
  <si>
    <t>Free Stall</t>
  </si>
  <si>
    <t>General Animal Care Area, Utility Room</t>
  </si>
  <si>
    <t>Gymnasium</t>
  </si>
  <si>
    <t>Healthcare Clinic</t>
  </si>
  <si>
    <t>Hospital</t>
  </si>
  <si>
    <t>Hotel/Motel</t>
  </si>
  <si>
    <t>Library</t>
  </si>
  <si>
    <t>Loading and Storage Area, Restroom</t>
  </si>
  <si>
    <t>Manual Wash Sink, Treatment or Surgery Area</t>
  </si>
  <si>
    <t>Manufacturing Facility</t>
  </si>
  <si>
    <t>Motion Picture Theater</t>
  </si>
  <si>
    <t>Multifamily</t>
  </si>
  <si>
    <t>Museum</t>
  </si>
  <si>
    <t>Non-Dairy Livestock Housing, Holding Area, Machine Storage</t>
  </si>
  <si>
    <t>Office</t>
  </si>
  <si>
    <t xml:space="preserve">Operator's Pit, Office Area at Desk Top, Farm Shop/Repair Area </t>
  </si>
  <si>
    <t>Parking Garage</t>
  </si>
  <si>
    <t>Penitentiary</t>
  </si>
  <si>
    <t>Performing Arts Theater</t>
  </si>
  <si>
    <t>Police Station</t>
  </si>
  <si>
    <t>Post Office</t>
  </si>
  <si>
    <t>Religious Building</t>
  </si>
  <si>
    <t>Retail</t>
  </si>
  <si>
    <t>School/University</t>
  </si>
  <si>
    <t>Sports Arena</t>
  </si>
  <si>
    <t>Tie Stall Feeding Alley, Milking Parlor, Milk Room</t>
  </si>
  <si>
    <t>Town Hall</t>
  </si>
  <si>
    <t>Transportation</t>
  </si>
  <si>
    <t>Warehouse</t>
  </si>
  <si>
    <t>Workshop</t>
  </si>
  <si>
    <r>
      <t xml:space="preserve">Invoices to support COMcheck report data
</t>
    </r>
    <r>
      <rPr>
        <sz val="11"/>
        <rFont val="Segoe UI"/>
        <family val="2"/>
      </rPr>
      <t xml:space="preserve"> - Include invoices for all interior fixtures installed (indicate any items on invoice that are not part of the LPD offering)
 - Provide itemized invoices showing quantity and make/model number whenever possible, however a summary type invoice
    is acceptable when submitted with COMcheck report
 - Include multiple files if appropriate
 - Supply as separate document attachment(s) if file size is prohibitive
 - See Helpful Tips tab for help inserting files</t>
    </r>
  </si>
  <si>
    <t>Insert invoice(s) here:</t>
  </si>
  <si>
    <r>
      <t xml:space="preserve">Documentation Showing As-Built Square Footage
</t>
    </r>
    <r>
      <rPr>
        <sz val="11"/>
        <rFont val="Segoe UI"/>
        <family val="2"/>
      </rPr>
      <t xml:space="preserve"> - Building Plans must be signed by credentialed lighting professional 
      See Requirements tab for list of accepted credentials
 - Floorplan layout must include dimensions
 - Include multiple files if appropriate
 - Supply as separate document attachment(s) if file size is prohibitive
 - See Helpful Tips tab for help inserting files</t>
    </r>
  </si>
  <si>
    <t>Describe Area (ex.: Warehouse, Offices, etc.):</t>
  </si>
  <si>
    <r>
      <rPr>
        <b/>
        <sz val="11"/>
        <color theme="1"/>
        <rFont val="Segoe UI"/>
        <family val="2"/>
      </rPr>
      <t xml:space="preserve">For Projects with Multiple Area Use Types
</t>
    </r>
    <r>
      <rPr>
        <sz val="11"/>
        <color theme="1"/>
        <rFont val="Segoe UI"/>
        <family val="2"/>
      </rPr>
      <t xml:space="preserve">   Ex.: Warehouse (Area 1), Showroom (Area 2) and Offices (Area 3) within same facility
</t>
    </r>
  </si>
  <si>
    <t>The value entered will be verified on the floorplan layout</t>
  </si>
  <si>
    <t xml:space="preserve">1. Enter description of each Area
2. Combine all of facility's common Use Type Areas within one area calculation
       Example: Office spaces on Floor 1 (956 sq. ft.) + Floor 2 (5,110 sq. ft.) + Floor 3 
       (554 sq. ft.) = 6,620 sq. ft. for the "office" area type 
3. Be sure all area types are clearly marked on building layout pdf </t>
  </si>
  <si>
    <t>Describe Area:</t>
  </si>
  <si>
    <t>Area 2 Sq. Ft.:</t>
  </si>
  <si>
    <t>Example:</t>
  </si>
  <si>
    <t>Area 3 Sq. Ft.:</t>
  </si>
  <si>
    <t>Area 1 Sq. Ft.:</t>
  </si>
  <si>
    <t>The value entered will be verified on the pdf layout</t>
  </si>
  <si>
    <t>Manufacturing</t>
  </si>
  <si>
    <t>Area 4 Sq. Ft.:</t>
  </si>
  <si>
    <t>Offices on Floors 1, 2 &amp; 3</t>
  </si>
  <si>
    <t>Showroom</t>
  </si>
  <si>
    <t>Area 5 Sq. Ft.:</t>
  </si>
  <si>
    <t>Area 6 Sq. Ft.:</t>
  </si>
  <si>
    <t>Area 7 Sq. Ft.:</t>
  </si>
  <si>
    <t>Area 8 Sq. Ft.:</t>
  </si>
  <si>
    <t>Area 9 Sq. Ft.:</t>
  </si>
  <si>
    <t>Area 10 Sq. Ft.:</t>
  </si>
  <si>
    <t>Area 11 Sq. Ft.:</t>
  </si>
  <si>
    <t>Area 12 Sq. Ft.:</t>
  </si>
  <si>
    <t>Area 13 Sq. Ft.:</t>
  </si>
  <si>
    <t>Area 14 Sq. Ft.:</t>
  </si>
  <si>
    <t>Area 15 Sq. Ft.:</t>
  </si>
  <si>
    <t>Area 16 Sq. Ft.:</t>
  </si>
  <si>
    <t>Area 17 Sq. Ft.:</t>
  </si>
  <si>
    <t>Area 18 Sq. Ft.:</t>
  </si>
  <si>
    <t>Area 19 Sq. Ft.:</t>
  </si>
  <si>
    <t>Area 20 Sq. Ft.:</t>
  </si>
  <si>
    <t>Area 21 Sq. Ft.:</t>
  </si>
  <si>
    <t>Area 22 Sq. Ft.:</t>
  </si>
  <si>
    <t>Area 23 Sq. Ft.:</t>
  </si>
  <si>
    <t>Area 24 Sq. Ft.:</t>
  </si>
  <si>
    <t>Area 25 Sq. Ft.:</t>
  </si>
  <si>
    <t>Insert pdf(s) here:</t>
  </si>
  <si>
    <r>
      <t xml:space="preserve">List of ALL Interior fixtures installed (including quantity &amp; wattage)
</t>
    </r>
    <r>
      <rPr>
        <sz val="11"/>
        <rFont val="Segoe UI"/>
        <family val="2"/>
      </rPr>
      <t xml:space="preserve"> - Do not include Exterior fixtures </t>
    </r>
    <r>
      <rPr>
        <b/>
        <sz val="11"/>
        <rFont val="Segoe UI"/>
        <family val="2"/>
      </rPr>
      <t xml:space="preserve">
</t>
    </r>
    <r>
      <rPr>
        <sz val="11"/>
        <rFont val="Segoe UI"/>
        <family val="2"/>
      </rPr>
      <t xml:space="preserve"> - If the project was NOT developed and overseen by a credentialed lighting professional (see Requirements tab for accepted credentials), then ALL lighting fixtures must be ENERGY STAR® or DLC SSL QPL listed (TRT V5.0 or higher). *Note* If even one fixture is not ENERGY STAR or DLC listed, the entire LPD measure is disqualified
 - Must report As-Built conditions. If discrepancies are found in review (ex.: fixtures listed, invoicing, in-person inspection), assumptions of higher value installed will be made
 - Installed lamps purchased at participating instant discount retailers disqualify the LPD measure</t>
    </r>
    <r>
      <rPr>
        <b/>
        <sz val="11"/>
        <rFont val="Segoe UI"/>
        <family val="2"/>
      </rPr>
      <t xml:space="preserve">
 </t>
    </r>
    <r>
      <rPr>
        <sz val="11"/>
        <rFont val="Segoe UI"/>
        <family val="2"/>
      </rPr>
      <t>- Choose Area Type(s) best describing the use of space
 - If "Other-Identify" is chosen, note on Start Here! Tab in "Project Notes"- The LPD calculation/incentive will be calculated upon review
- For NLC - Industrial, School and Goverment customer installing NLC in high bay spaces and/or spaces requiring daylighting controls are not eligible for NLC incentives (N-L5233; NLC installed in other spaces are still eligible.</t>
    </r>
  </si>
  <si>
    <t>NLC area factor</t>
  </si>
  <si>
    <t>Type:</t>
  </si>
  <si>
    <t>Example</t>
  </si>
  <si>
    <t>Description &amp; Sq. Ft. listed in Sq. Ft. Area Tab (Area 1):</t>
  </si>
  <si>
    <t>Fixture Mark</t>
  </si>
  <si>
    <t>Fixture
Name</t>
  </si>
  <si>
    <t>Fixture
Count</t>
  </si>
  <si>
    <t>Fixture Watts</t>
  </si>
  <si>
    <r>
      <t>Total
Watts</t>
    </r>
    <r>
      <rPr>
        <b/>
        <sz val="8"/>
        <color theme="1"/>
        <rFont val="Segoe UI"/>
        <family val="2"/>
      </rPr>
      <t xml:space="preserve"> 
(Fixt Count 
x Fixt Watts)</t>
    </r>
  </si>
  <si>
    <t>NLC Controls (Yes/No)</t>
  </si>
  <si>
    <t>Space type</t>
  </si>
  <si>
    <t>Peak kW Savings</t>
  </si>
  <si>
    <t>Annual kWh Savings</t>
  </si>
  <si>
    <t>LC kWh Savings</t>
  </si>
  <si>
    <r>
      <t xml:space="preserve">Total
Watts 
</t>
    </r>
    <r>
      <rPr>
        <b/>
        <sz val="8"/>
        <color theme="0" tint="-0.34998626667073579"/>
        <rFont val="Segoe UI"/>
        <family val="2"/>
      </rPr>
      <t>(Fixt Count 
x Fixt Watts)</t>
    </r>
  </si>
  <si>
    <t>HB</t>
  </si>
  <si>
    <t>Lithonia High Bay IBG 240000 LM SEF AFL</t>
  </si>
  <si>
    <t>SC</t>
  </si>
  <si>
    <t xml:space="preserve">Lithonia CLX L96 6000LM SEF RDL </t>
  </si>
  <si>
    <t>LS4.64</t>
  </si>
  <si>
    <t>Lithonia Surface Mounted</t>
  </si>
  <si>
    <t>LS4.47</t>
  </si>
  <si>
    <t>LS4.5</t>
  </si>
  <si>
    <t>LSW4</t>
  </si>
  <si>
    <t>GE Wall Mounted</t>
  </si>
  <si>
    <t>Total System Wattage This Area</t>
  </si>
  <si>
    <t>Description &amp; Sq. Ft. listed in Sq. Ft. Area Tab (Area 2):</t>
  </si>
  <si>
    <t>Description &amp; Sq. Ft. listed in Sq. Ft. Area Tab  (Area 3):</t>
  </si>
  <si>
    <t>Description &amp; Sq. Ft. listed in Sq. Ft. Area Tab  (Area 4):</t>
  </si>
  <si>
    <t>Description &amp; Sq. Ft. listed in Sq. Ft. Area Tab (Area 5):</t>
  </si>
  <si>
    <t>Savings</t>
  </si>
  <si>
    <t>Peak kW</t>
  </si>
  <si>
    <t>kWh</t>
  </si>
  <si>
    <t>Lifecycle</t>
  </si>
  <si>
    <t>Incentive</t>
  </si>
  <si>
    <t>Overall NLC area factor</t>
  </si>
  <si>
    <r>
      <t xml:space="preserve">Documentation of Installed Fixture Wattage
</t>
    </r>
    <r>
      <rPr>
        <sz val="11"/>
        <rFont val="Segoe UI"/>
        <family val="2"/>
      </rPr>
      <t xml:space="preserve"> - Acceptable forms of wattage documentation: ENERGY STAR or DLC SSL QPL listings and/or Manufacturer's specs
 - If the project was not developed and overseen by a credentialed lighting professional (see Requirements tab for list of credentials),
   then ALL lighting fixtures must be ENERGY STAR or DLC SSL QPL listed (TRT V5.0 or higher) *Note* If even one fixture is not ENERGY
   STAR or DLC listed, the entire LPD measure is disqualified
 - Include multiple files if appropriate
 - Supply as separate document attachment(s) if file size is prohibitive
 - See Helpful Tips tab for help inserting files</t>
    </r>
  </si>
  <si>
    <t>Insert file(s) here:</t>
  </si>
  <si>
    <r>
      <t xml:space="preserve">Invoices to Support Fixtures Installed
</t>
    </r>
    <r>
      <rPr>
        <sz val="11"/>
        <rFont val="Segoe UI"/>
        <family val="2"/>
      </rPr>
      <t xml:space="preserve"> - Include invoices for all interior fixtures installed (indicate any items on invoice that are not part of the LPD offering)
 - Provide itemized invoices showing quantity and make/model number
 - Include multiple files if appropriate
 - Supply as separate document attachment(s) if file size is prohibitive
 - Installed lamps purchased at participating instant discount retailers disqualify the LPD measure
 - See Helpful Tips tab for help inserting files</t>
    </r>
  </si>
  <si>
    <t>Helpful Tips</t>
  </si>
  <si>
    <t>How to Embed (insert) a PDF File in an Excel Worksheet</t>
  </si>
  <si>
    <t>1)</t>
  </si>
  <si>
    <r>
      <t>1. Go to </t>
    </r>
    <r>
      <rPr>
        <b/>
        <sz val="10"/>
        <color rgb="FF202124"/>
        <rFont val="Segoe UI"/>
        <family val="2"/>
      </rPr>
      <t>Insert</t>
    </r>
    <r>
      <rPr>
        <sz val="10"/>
        <color rgb="FF202124"/>
        <rFont val="Segoe UI"/>
        <family val="2"/>
      </rPr>
      <t xml:space="preserve"> tab and click on the </t>
    </r>
    <r>
      <rPr>
        <b/>
        <sz val="10"/>
        <color rgb="FF202124"/>
        <rFont val="Segoe UI"/>
        <family val="2"/>
      </rPr>
      <t>Object</t>
    </r>
    <r>
      <rPr>
        <sz val="10"/>
        <color rgb="FF202124"/>
        <rFont val="Segoe UI"/>
        <family val="2"/>
      </rPr>
      <t xml:space="preserve"> icon in the Text group. ...</t>
    </r>
  </si>
  <si>
    <r>
      <t>2. In the Object dialog box, select the 'Create New' tab and the select 'Adobe Acrobat </t>
    </r>
    <r>
      <rPr>
        <b/>
        <sz val="10"/>
        <color rgb="FF202124"/>
        <rFont val="Segoe UI"/>
        <family val="2"/>
      </rPr>
      <t>Document</t>
    </r>
    <r>
      <rPr>
        <sz val="10"/>
        <color rgb="FF202124"/>
        <rFont val="Segoe UI"/>
        <family val="2"/>
      </rPr>
      <t>' from the list. ...</t>
    </r>
  </si>
  <si>
    <t>3. Check the option – 'Display as icon'.</t>
  </si>
  <si>
    <t xml:space="preserve">4. If desired, select "Change Icon" to modify the file name displayed (ex: Installation invoice, COMcheckv1, etc.).  </t>
  </si>
  <si>
    <t>5. Click OK.</t>
  </si>
  <si>
    <r>
      <t>6. Select the </t>
    </r>
    <r>
      <rPr>
        <b/>
        <sz val="10"/>
        <color rgb="FF202124"/>
        <rFont val="Segoe UI"/>
        <family val="2"/>
      </rPr>
      <t>PDF file</t>
    </r>
    <r>
      <rPr>
        <sz val="10"/>
        <color rgb="FF202124"/>
        <rFont val="Segoe UI"/>
        <family val="2"/>
      </rPr>
      <t> to </t>
    </r>
    <r>
      <rPr>
        <b/>
        <sz val="10"/>
        <color rgb="FF202124"/>
        <rFont val="Segoe UI"/>
        <family val="2"/>
      </rPr>
      <t>embed</t>
    </r>
    <r>
      <rPr>
        <sz val="10"/>
        <color rgb="FF202124"/>
        <rFont val="Segoe UI"/>
        <family val="2"/>
      </rPr>
      <t> and click on Open.</t>
    </r>
  </si>
  <si>
    <t>How to Unhide rows in an Excel Worksheet</t>
  </si>
  <si>
    <t>1. Select the row above, and row below the hidden rows</t>
  </si>
  <si>
    <r>
      <t xml:space="preserve">2. </t>
    </r>
    <r>
      <rPr>
        <b/>
        <sz val="10"/>
        <color rgb="FF202124"/>
        <rFont val="Segoe UI"/>
        <family val="2"/>
      </rPr>
      <t>Right click</t>
    </r>
    <r>
      <rPr>
        <sz val="10"/>
        <color rgb="FF202124"/>
        <rFont val="Segoe UI"/>
        <family val="2"/>
      </rPr>
      <t xml:space="preserve"> mouse button</t>
    </r>
  </si>
  <si>
    <t>2-4)</t>
  </si>
  <si>
    <r>
      <t xml:space="preserve">3. Select </t>
    </r>
    <r>
      <rPr>
        <b/>
        <sz val="10"/>
        <color rgb="FF202124"/>
        <rFont val="Segoe UI"/>
        <family val="2"/>
      </rPr>
      <t>Unhide</t>
    </r>
    <r>
      <rPr>
        <sz val="10"/>
        <color rgb="FF202124"/>
        <rFont val="Segoe UI"/>
        <family val="2"/>
      </rPr>
      <t xml:space="preserve"> from menu</t>
    </r>
  </si>
  <si>
    <t>How to quickly capture a screen shot/snip</t>
  </si>
  <si>
    <r>
      <t xml:space="preserve">1. On a Windows PC press &amp; hold </t>
    </r>
    <r>
      <rPr>
        <b/>
        <sz val="10"/>
        <color rgb="FF202124"/>
        <rFont val="Segoe UI"/>
        <family val="2"/>
      </rPr>
      <t>WINDOWS Key + Shift + S</t>
    </r>
  </si>
  <si>
    <t>5)</t>
  </si>
  <si>
    <r>
      <t xml:space="preserve">2. Screen will dim, then </t>
    </r>
    <r>
      <rPr>
        <b/>
        <sz val="10"/>
        <color rgb="FF202124"/>
        <rFont val="Segoe UI"/>
        <family val="2"/>
      </rPr>
      <t xml:space="preserve">drag mouse to marquee </t>
    </r>
    <r>
      <rPr>
        <sz val="10"/>
        <color rgb="FF202124"/>
        <rFont val="Segoe UI"/>
        <family val="2"/>
      </rPr>
      <t>around area you want captured</t>
    </r>
  </si>
  <si>
    <r>
      <t>3. Click on workbook, then</t>
    </r>
    <r>
      <rPr>
        <b/>
        <sz val="10"/>
        <color rgb="FF202124"/>
        <rFont val="Segoe UI"/>
        <family val="2"/>
      </rPr>
      <t xml:space="preserve"> Ctrl + V</t>
    </r>
    <r>
      <rPr>
        <sz val="10"/>
        <color rgb="FF202124"/>
        <rFont val="Segoe UI"/>
        <family val="2"/>
      </rPr>
      <t xml:space="preserve"> to Paste image</t>
    </r>
  </si>
  <si>
    <t>Version History</t>
  </si>
  <si>
    <t>Program Year</t>
  </si>
  <si>
    <t>Date of Revision</t>
  </si>
  <si>
    <t>Description of Changes</t>
  </si>
  <si>
    <t>Updated By:</t>
  </si>
  <si>
    <t>Initial version</t>
  </si>
  <si>
    <t>Added Tech Review calc, SPECTRUM entry, checklist. Fixed rounding errors. Added "area description" on individual files tab. Fixed protection to allow inserting pages</t>
  </si>
  <si>
    <t>Trish</t>
  </si>
  <si>
    <t>Corrected rounding issues on Start Here! Tab in columns J and H and R thru Y in savings table</t>
  </si>
  <si>
    <t>Melissa</t>
  </si>
  <si>
    <t>Changed algorithms in cells S4-S47 to reference only one cell for CF lookup. Also, removed colon (":") at the end of the facility type names (cells J14-J19) to aide proper lookup for CF</t>
  </si>
  <si>
    <t>Zishan</t>
  </si>
  <si>
    <t>Removed ROUNDDOWN function and added ROUND to cells H23-H27, J23-J27, R42-R47 and W42-W47 in "Start Here!" tab. Also added ROUND function to round allowed watts in "As-Built COMcheck" tab</t>
  </si>
  <si>
    <t>Added algorithm to correctly pull CF in O38</t>
  </si>
  <si>
    <t>Conditional format HOU on Start Here tab. Add LPD reference table on As-Built COMcheck tab. Add note about more than 5 area types on As-Built COMcheck tab. Formatted Indiv. Files Sq Ft by area to be reflected on Fixt List tab.</t>
  </si>
  <si>
    <t>Added 'qualify the project' section to Start here tab</t>
  </si>
  <si>
    <t>Added "Annual" to Hours of use in sds table. Revised formatting of lines on COMcheck tab, and added consistent verbiage to "more than 5 areas topic" on COMcheck tab. Updated the utility $/therm, #/kWh to 2019</t>
  </si>
  <si>
    <t xml:space="preserve">Corrected units for kWh (annual and lifecycle) on Start Here! tab summary table </t>
  </si>
  <si>
    <t>Todd</t>
  </si>
  <si>
    <t>Updated list of credentials for lighting designers</t>
  </si>
  <si>
    <t>Added lines back in that were inadvertently deleted from Fixt List Individual Files tab. Not considering this a revision</t>
  </si>
  <si>
    <t>Changed the workbook to make it compatible for NLC-NC</t>
  </si>
  <si>
    <t>Updated requirements from 2022 Lighting Catalog</t>
  </si>
  <si>
    <t>Made changes to accurately calculate the NLC measure cost based on NLC area factor.</t>
  </si>
  <si>
    <t>How to Embed a PDF File in an Excel Worksheet</t>
  </si>
  <si>
    <t>Type</t>
  </si>
  <si>
    <t>&lt;==The items in this list are named ComCheck</t>
  </si>
  <si>
    <t>To name the data cells, select them, click in the Name Box</t>
  </si>
  <si>
    <t>Add more words to the list, and the list will expand to include them</t>
  </si>
  <si>
    <t>LIGHTING POWER DENSITY
(AREA METHOD)</t>
  </si>
  <si>
    <t>Space by Space Reference for Tech Review, not part of drop-down options</t>
  </si>
  <si>
    <t>Common &amp; Specific Space Types</t>
  </si>
  <si>
    <t>(W/ft2)</t>
  </si>
  <si>
    <t>Atrium - greater than 40 ft. in height</t>
  </si>
  <si>
    <t xml:space="preserve"> 0.40+.02/ft in total height</t>
  </si>
  <si>
    <t xml:space="preserve">Ceiling Height
(If Applicable)  </t>
  </si>
  <si>
    <t>Atrium - less than 40 ft. in height</t>
  </si>
  <si>
    <t>0.03/ft in total height</t>
  </si>
  <si>
    <t>Audience Seating Area - in a convention center</t>
  </si>
  <si>
    <t>Audience Seating Area - in a gymnasium</t>
  </si>
  <si>
    <t>Audience Seating Area - in a motion picture theatre</t>
  </si>
  <si>
    <t>Audience Seating Area - in a penitentiary</t>
  </si>
  <si>
    <t>Audience Seating Area - in a performing arts theatre</t>
  </si>
  <si>
    <t xml:space="preserve">Audience Seating Area - in a religious building </t>
  </si>
  <si>
    <t>Audience Seating Area - in a sports arena</t>
  </si>
  <si>
    <t>Audience Seating Area - in an auditorium</t>
  </si>
  <si>
    <t>Audience Seating Area - otherwise</t>
  </si>
  <si>
    <t>Automotive (see Vehicular Maintenance Area above)</t>
  </si>
  <si>
    <t>Banking Activity Area</t>
  </si>
  <si>
    <t>Classroom/lecture hall/training room - in a penitentary</t>
  </si>
  <si>
    <t>Classroom/lecture hall/training room -otherwise</t>
  </si>
  <si>
    <t>Computer Room</t>
  </si>
  <si>
    <t>Conference/meeting/multipurpose room</t>
  </si>
  <si>
    <t>Convention Center (exhibit space)</t>
  </si>
  <si>
    <t>Copy/print room</t>
  </si>
  <si>
    <t>Corridor - in a facility for the impaired</t>
  </si>
  <si>
    <t>Corridor - in a hospital</t>
  </si>
  <si>
    <t>Corridor - in a manufacturing facility</t>
  </si>
  <si>
    <t>Corridor - otherwise</t>
  </si>
  <si>
    <t>Courtroom</t>
  </si>
  <si>
    <t>Dining Area - in a facility for the visually impaired</t>
  </si>
  <si>
    <t>Dining Area - in a penitentiary</t>
  </si>
  <si>
    <t>Other- Identify</t>
  </si>
  <si>
    <t>Dining Area - in bar/lounge or leisure dining</t>
  </si>
  <si>
    <t>Dining Area - in cafeteria or fast food dining</t>
  </si>
  <si>
    <t>Dining Area - in family dining</t>
  </si>
  <si>
    <t>Dining Area - otherwise</t>
  </si>
  <si>
    <t>Dormitory - living quarters</t>
  </si>
  <si>
    <t>Electrical/mechanical room</t>
  </si>
  <si>
    <t>Emergency vehicle garage</t>
  </si>
  <si>
    <t>Facility for the visually impaired - in a chapel</t>
  </si>
  <si>
    <t>Facility for the visually impaired - in a recreation room</t>
  </si>
  <si>
    <t>Fire Station - sleeping quarters</t>
  </si>
  <si>
    <t>Food preparation area</t>
  </si>
  <si>
    <t>Guest room</t>
  </si>
  <si>
    <t>Gymnasium/fitness center - in a playing area</t>
  </si>
  <si>
    <t>Gymnasium/fitness center - in an exercise area</t>
  </si>
  <si>
    <t>Healthcare facility - in a medical supply room</t>
  </si>
  <si>
    <t>Healthcare facility - in a nursery</t>
  </si>
  <si>
    <t>Healthcare facility - in a nurse's station</t>
  </si>
  <si>
    <t>Hours of Use</t>
  </si>
  <si>
    <t>Healthcare facility - in a patient room</t>
  </si>
  <si>
    <t>Healthcare facility - in a physical therapy room</t>
  </si>
  <si>
    <t>Use Commercial Default 3,730</t>
  </si>
  <si>
    <t>Healthcare facility - in a recovery room</t>
  </si>
  <si>
    <t>Use Industrial Default 4,745</t>
  </si>
  <si>
    <t>Healthcare facility - in an exam/treatment room</t>
  </si>
  <si>
    <t>Use Agricultural Default 4,698</t>
  </si>
  <si>
    <t>Healthcare facility - in an imaging room</t>
  </si>
  <si>
    <t>Use Schools &amp; Government Default 3,239</t>
  </si>
  <si>
    <t>Healthcare facility - in an operating room</t>
  </si>
  <si>
    <t>Use Multifamily - Common Area Default 5,950</t>
  </si>
  <si>
    <t>Laboratory - in or as a classroom</t>
  </si>
  <si>
    <t>Use Multifamily - In-unit Default 840</t>
  </si>
  <si>
    <t>Laboratory - otherwise</t>
  </si>
  <si>
    <t>n/a (Manual Entry)</t>
  </si>
  <si>
    <t>Laundry/washing area</t>
  </si>
  <si>
    <t>Library - in a reading area</t>
  </si>
  <si>
    <t>Library - in the stacks</t>
  </si>
  <si>
    <t>Loading dock, interior</t>
  </si>
  <si>
    <t>Lobby - for an elevator</t>
  </si>
  <si>
    <t>Lobby - in a facility for the visually impaired</t>
  </si>
  <si>
    <t>Lobby - in a hotel</t>
  </si>
  <si>
    <t>Lobby - in a motion picture theatre</t>
  </si>
  <si>
    <t>Lobby - in a performing arts theatre</t>
  </si>
  <si>
    <t>Row Size</t>
  </si>
  <si>
    <t>Lobby - locker room</t>
  </si>
  <si>
    <t>Lobby - otherwise</t>
  </si>
  <si>
    <t>Lounge/breakroom - in a healthcare facility</t>
  </si>
  <si>
    <t>Large (25 rows)</t>
  </si>
  <si>
    <t>Lounge/breakroom - otherwise</t>
  </si>
  <si>
    <t>Manufacturing facility - in a detailed manufacturing area</t>
  </si>
  <si>
    <t>Manufacturing facility - in a high bay area (25-50' floor-to-ceiling height)</t>
  </si>
  <si>
    <t>Manufacturing facility - in a low bay area ( &lt; 25' floor-to-ceiling height)</t>
  </si>
  <si>
    <t>SFBASE</t>
  </si>
  <si>
    <t>SFEE</t>
  </si>
  <si>
    <t>kWhSAVED</t>
  </si>
  <si>
    <t>Manufacturing facility - in an equipment room</t>
  </si>
  <si>
    <t>Manufacturing facility - in an extra high bay area ( &gt; 50' floor-to-ceiling height)</t>
  </si>
  <si>
    <t>Museum - in a general exhibition area</t>
  </si>
  <si>
    <t>Museum - in a restoration room</t>
  </si>
  <si>
    <t>Office - enclosed</t>
  </si>
  <si>
    <t>Office - open plan</t>
  </si>
  <si>
    <t>Parking area, interior</t>
  </si>
  <si>
    <t>High Bay</t>
  </si>
  <si>
    <t>Performance arts theatre - dressing room</t>
  </si>
  <si>
    <t>Spaces with Daylighting</t>
  </si>
  <si>
    <t>Pharmacy area</t>
  </si>
  <si>
    <t>Non-High Bay</t>
  </si>
  <si>
    <t>Post Office - Sorting Area</t>
  </si>
  <si>
    <t>Religious buildings - in a fellowship hall</t>
  </si>
  <si>
    <t>Religious buildings - in a workship/pulpit/choir area</t>
  </si>
  <si>
    <t>Restroom - in a facility for the visually impaired</t>
  </si>
  <si>
    <t>Restroom - otherwise</t>
  </si>
  <si>
    <t>Retail facilities - in a dressing/fitting room</t>
  </si>
  <si>
    <t>Retail facilities - in a mall concourse</t>
  </si>
  <si>
    <t>Sales area</t>
  </si>
  <si>
    <t>Seating area, general</t>
  </si>
  <si>
    <t>Commercial / Schools &amp; Government</t>
  </si>
  <si>
    <t>Sports area - for a Class I facility</t>
  </si>
  <si>
    <t xml:space="preserve">Sports area - for a Class II facility </t>
  </si>
  <si>
    <t>Sports area - for a Class III facility</t>
  </si>
  <si>
    <t>EIA 2020 Annual Rates</t>
  </si>
  <si>
    <t>Sports area - for a Class IV facility</t>
  </si>
  <si>
    <t>Stairway (see space containing stairway)</t>
  </si>
  <si>
    <t>N/A</t>
  </si>
  <si>
    <t>Stairwell</t>
  </si>
  <si>
    <t>Storage room</t>
  </si>
  <si>
    <t>Transportation facility - at a terminal ticket counter</t>
  </si>
  <si>
    <t>Transportation facility - in a baggage/carousel area</t>
  </si>
  <si>
    <t>Transportation facility - in an airport concourse</t>
  </si>
  <si>
    <t>Vehicular maintenance area</t>
  </si>
  <si>
    <t>Warehouse storage area - for medium to bulky, palletized items</t>
  </si>
  <si>
    <t>Warehouse storage area - for smaller, hand-carried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</si>
</sst>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;;"/>
    <numFmt numFmtId="167" formatCode="0.000"/>
    <numFmt numFmtId="168" formatCode="&quot;$&quot;#,##0.0000"/>
    <numFmt numFmtId="169" formatCode="#,##0.0000"/>
    <numFmt numFmtId="170" formatCode="#,##0.00000"/>
    <numFmt numFmtId="171" formatCode="0;\-0;;@"/>
    <numFmt numFmtId="172" formatCode="mm/dd/yy;@"/>
    <numFmt numFmtId="173" formatCode=";;;"/>
    <numFmt numFmtId="174" formatCode="&quot;$&quot;#,##0.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1"/>
      <color rgb="FF0070C0"/>
      <name val="Segoe UI"/>
      <family val="2"/>
    </font>
    <font>
      <sz val="10"/>
      <color rgb="FF0070C0"/>
      <name val="Segoe UI"/>
      <family val="2"/>
    </font>
    <font>
      <sz val="9"/>
      <color theme="1"/>
      <name val="Segoe UI"/>
      <family val="2"/>
    </font>
    <font>
      <b/>
      <u/>
      <sz val="11"/>
      <color theme="1"/>
      <name val="Segoe UI"/>
      <family val="2"/>
    </font>
    <font>
      <b/>
      <sz val="11"/>
      <color theme="0" tint="-0.34998626667073579"/>
      <name val="Segoe UI"/>
      <family val="2"/>
    </font>
    <font>
      <b/>
      <sz val="11"/>
      <color rgb="FF00B050"/>
      <name val="Segoe UI"/>
      <family val="2"/>
    </font>
    <font>
      <b/>
      <sz val="9"/>
      <color theme="1"/>
      <name val="Segoe UI"/>
      <family val="2"/>
    </font>
    <font>
      <b/>
      <sz val="9"/>
      <color theme="0" tint="-0.34998626667073579"/>
      <name val="Segoe UI"/>
      <family val="2"/>
    </font>
    <font>
      <b/>
      <sz val="9"/>
      <name val="Segoe UI"/>
      <family val="2"/>
    </font>
    <font>
      <sz val="10"/>
      <color theme="0" tint="-0.34998626667073579"/>
      <name val="Segoe UI"/>
      <family val="2"/>
    </font>
    <font>
      <b/>
      <sz val="10"/>
      <color theme="0"/>
      <name val="Segoe UI"/>
      <family val="2"/>
    </font>
    <font>
      <b/>
      <vertAlign val="superscript"/>
      <sz val="10"/>
      <color theme="0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202124"/>
      <name val="Segoe UI"/>
      <family val="2"/>
    </font>
    <font>
      <sz val="10"/>
      <color rgb="FF202124"/>
      <name val="Segoe UI"/>
      <family val="2"/>
    </font>
    <font>
      <u/>
      <sz val="11"/>
      <color theme="10"/>
      <name val="Calibri"/>
      <family val="2"/>
      <scheme val="minor"/>
    </font>
    <font>
      <sz val="9"/>
      <name val="Segoe UI"/>
      <family val="2"/>
    </font>
    <font>
      <u/>
      <sz val="9"/>
      <color theme="10"/>
      <name val="Calibri"/>
      <family val="2"/>
      <scheme val="minor"/>
    </font>
    <font>
      <b/>
      <sz val="11"/>
      <name val="Segoe UI"/>
      <family val="2"/>
    </font>
    <font>
      <sz val="11"/>
      <name val="Segoe UI"/>
      <family val="2"/>
    </font>
    <font>
      <i/>
      <sz val="9"/>
      <name val="Segoe UI"/>
      <family val="2"/>
    </font>
    <font>
      <sz val="11"/>
      <color rgb="FFFF0000"/>
      <name val="Segoe UI"/>
      <family val="2"/>
    </font>
    <font>
      <b/>
      <sz val="8"/>
      <color theme="1"/>
      <name val="Segoe UI"/>
      <family val="2"/>
    </font>
    <font>
      <b/>
      <sz val="8"/>
      <color theme="0" tint="-0.34998626667073579"/>
      <name val="Segoe UI"/>
      <family val="2"/>
    </font>
    <font>
      <b/>
      <u/>
      <sz val="10"/>
      <color theme="1"/>
      <name val="Segoe UI"/>
      <family val="2"/>
    </font>
    <font>
      <sz val="8"/>
      <name val="Calibri"/>
      <family val="2"/>
      <scheme val="minor"/>
    </font>
    <font>
      <b/>
      <sz val="12"/>
      <color theme="5"/>
      <name val="Segoe UI"/>
      <family val="2"/>
    </font>
    <font>
      <sz val="8"/>
      <color theme="1"/>
      <name val="Segoe UI"/>
      <family val="2"/>
    </font>
    <font>
      <b/>
      <sz val="11"/>
      <color theme="5"/>
      <name val="Segoe UI"/>
      <family val="2"/>
    </font>
    <font>
      <b/>
      <sz val="10"/>
      <color theme="5"/>
      <name val="Segoe U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theme="0" tint="-0.499984740745262"/>
      <name val="Segoe UI"/>
      <family val="2"/>
    </font>
    <font>
      <i/>
      <sz val="10"/>
      <color theme="1"/>
      <name val="Segoe UI"/>
      <family val="2"/>
    </font>
    <font>
      <i/>
      <sz val="11"/>
      <color theme="5"/>
      <name val="Segoe UI"/>
      <family val="2"/>
    </font>
    <font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Segoe UI"/>
      <family val="2"/>
    </font>
    <font>
      <b/>
      <u/>
      <sz val="14"/>
      <color theme="1"/>
      <name val="Segoe UI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Segoe UI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0"/>
      <name val="Segoe UI"/>
      <family val="2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/>
  </cellStyleXfs>
  <cellXfs count="36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8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/>
    </xf>
    <xf numFmtId="164" fontId="0" fillId="0" borderId="0" xfId="5" applyNumberFormat="1" applyFont="1"/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center"/>
    </xf>
    <xf numFmtId="164" fontId="0" fillId="0" borderId="15" xfId="5" applyNumberFormat="1" applyFont="1" applyBorder="1"/>
    <xf numFmtId="0" fontId="9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2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3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4" fillId="0" borderId="0" xfId="0" applyFont="1" applyProtection="1">
      <protection hidden="1"/>
    </xf>
    <xf numFmtId="0" fontId="22" fillId="4" borderId="0" xfId="0" applyFont="1" applyFill="1" applyAlignment="1" applyProtection="1">
      <alignment horizontal="center" vertical="center" wrapText="1"/>
      <protection hidden="1"/>
    </xf>
    <xf numFmtId="164" fontId="10" fillId="0" borderId="18" xfId="5" applyNumberFormat="1" applyFont="1" applyBorder="1" applyAlignment="1" applyProtection="1">
      <alignment horizontal="right"/>
      <protection hidden="1"/>
    </xf>
    <xf numFmtId="2" fontId="10" fillId="0" borderId="18" xfId="0" applyNumberFormat="1" applyFont="1" applyBorder="1" applyAlignment="1" applyProtection="1">
      <alignment horizontal="right"/>
      <protection hidden="1"/>
    </xf>
    <xf numFmtId="2" fontId="10" fillId="0" borderId="27" xfId="0" applyNumberFormat="1" applyFont="1" applyBorder="1" applyAlignment="1" applyProtection="1">
      <alignment horizontal="right"/>
      <protection hidden="1"/>
    </xf>
    <xf numFmtId="164" fontId="10" fillId="0" borderId="26" xfId="5" applyNumberFormat="1" applyFont="1" applyBorder="1" applyAlignment="1" applyProtection="1">
      <alignment horizontal="right"/>
      <protection hidden="1"/>
    </xf>
    <xf numFmtId="43" fontId="10" fillId="0" borderId="18" xfId="5" applyFont="1" applyBorder="1" applyAlignment="1" applyProtection="1">
      <alignment horizontal="right"/>
      <protection hidden="1"/>
    </xf>
    <xf numFmtId="44" fontId="10" fillId="0" borderId="18" xfId="6" applyFont="1" applyBorder="1" applyAlignment="1" applyProtection="1">
      <alignment horizontal="center"/>
      <protection hidden="1"/>
    </xf>
    <xf numFmtId="164" fontId="10" fillId="0" borderId="0" xfId="5" applyNumberFormat="1" applyFont="1" applyBorder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right"/>
      <protection hidden="1"/>
    </xf>
    <xf numFmtId="43" fontId="10" fillId="0" borderId="0" xfId="5" applyFont="1" applyBorder="1" applyAlignment="1" applyProtection="1">
      <alignment horizontal="right"/>
      <protection hidden="1"/>
    </xf>
    <xf numFmtId="43" fontId="10" fillId="0" borderId="0" xfId="5" applyFont="1" applyBorder="1" applyAlignment="1" applyProtection="1">
      <alignment horizontal="center"/>
      <protection hidden="1"/>
    </xf>
    <xf numFmtId="44" fontId="10" fillId="0" borderId="0" xfId="6" applyFont="1" applyBorder="1" applyAlignment="1" applyProtection="1">
      <alignment horizontal="center"/>
      <protection hidden="1"/>
    </xf>
    <xf numFmtId="0" fontId="3" fillId="0" borderId="0" xfId="2" applyAlignment="1" applyProtection="1">
      <alignment horizontal="left" indent="2"/>
      <protection hidden="1"/>
    </xf>
    <xf numFmtId="0" fontId="0" fillId="0" borderId="0" xfId="0" applyAlignment="1" applyProtection="1">
      <alignment horizontal="left" indent="1"/>
      <protection hidden="1"/>
    </xf>
    <xf numFmtId="0" fontId="29" fillId="0" borderId="0" xfId="7" applyFont="1" applyProtection="1">
      <protection hidden="1"/>
    </xf>
    <xf numFmtId="0" fontId="24" fillId="0" borderId="0" xfId="0" applyFo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64" fontId="6" fillId="0" borderId="14" xfId="5" applyNumberFormat="1" applyFont="1" applyFill="1" applyBorder="1" applyAlignme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164" fontId="11" fillId="0" borderId="14" xfId="5" applyNumberFormat="1" applyFont="1" applyFill="1" applyBorder="1" applyAlignment="1" applyProtection="1">
      <alignment horizontal="left"/>
      <protection hidden="1"/>
    </xf>
    <xf numFmtId="0" fontId="9" fillId="5" borderId="14" xfId="0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8" fillId="2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 textRotation="45"/>
      <protection hidden="1"/>
    </xf>
    <xf numFmtId="0" fontId="30" fillId="0" borderId="0" xfId="0" applyFont="1" applyAlignment="1" applyProtection="1">
      <alignment vertical="top" wrapText="1"/>
      <protection hidden="1"/>
    </xf>
    <xf numFmtId="0" fontId="9" fillId="0" borderId="12" xfId="0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right"/>
      <protection hidden="1"/>
    </xf>
    <xf numFmtId="0" fontId="16" fillId="3" borderId="12" xfId="0" applyFont="1" applyFill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19" fillId="2" borderId="0" xfId="0" applyFont="1" applyFill="1" applyAlignment="1" applyProtection="1">
      <alignment horizontal="left" wrapText="1"/>
      <protection hidden="1"/>
    </xf>
    <xf numFmtId="0" fontId="5" fillId="0" borderId="18" xfId="0" applyFont="1" applyBorder="1" applyProtection="1">
      <protection hidden="1"/>
    </xf>
    <xf numFmtId="0" fontId="5" fillId="0" borderId="18" xfId="0" applyFont="1" applyBorder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10" fillId="0" borderId="18" xfId="0" applyFont="1" applyBorder="1" applyProtection="1">
      <protection hidden="1"/>
    </xf>
    <xf numFmtId="164" fontId="10" fillId="3" borderId="18" xfId="5" applyNumberFormat="1" applyFont="1" applyFill="1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0" fillId="0" borderId="0" xfId="0" applyFont="1" applyAlignment="1" applyProtection="1">
      <alignment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left" vertical="center" indent="2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8" fillId="0" borderId="0" xfId="0" applyFont="1" applyAlignment="1" applyProtection="1">
      <alignment vertical="center" textRotation="45"/>
      <protection hidden="1"/>
    </xf>
    <xf numFmtId="164" fontId="11" fillId="2" borderId="14" xfId="5" applyNumberFormat="1" applyFont="1" applyFill="1" applyBorder="1" applyAlignment="1" applyProtection="1">
      <protection hidden="1"/>
    </xf>
    <xf numFmtId="0" fontId="32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9" fillId="5" borderId="25" xfId="0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wrapText="1"/>
      <protection hidden="1"/>
    </xf>
    <xf numFmtId="0" fontId="9" fillId="3" borderId="25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wrapText="1"/>
      <protection hidden="1"/>
    </xf>
    <xf numFmtId="3" fontId="5" fillId="2" borderId="14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/>
    <xf numFmtId="0" fontId="10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left" vertical="top"/>
      <protection hidden="1"/>
    </xf>
    <xf numFmtId="0" fontId="14" fillId="3" borderId="2" xfId="0" applyFont="1" applyFill="1" applyBorder="1" applyAlignment="1" applyProtection="1">
      <alignment horizontal="left" vertical="top"/>
      <protection hidden="1"/>
    </xf>
    <xf numFmtId="0" fontId="14" fillId="3" borderId="3" xfId="0" applyFont="1" applyFill="1" applyBorder="1" applyAlignment="1" applyProtection="1">
      <alignment horizontal="left" vertical="top"/>
      <protection hidden="1"/>
    </xf>
    <xf numFmtId="0" fontId="17" fillId="3" borderId="12" xfId="0" applyFont="1" applyFill="1" applyBorder="1" applyAlignment="1" applyProtection="1">
      <alignment horizontal="center"/>
      <protection locked="0" hidden="1"/>
    </xf>
    <xf numFmtId="0" fontId="5" fillId="0" borderId="18" xfId="0" applyFont="1" applyBorder="1" applyProtection="1">
      <protection locked="0" hidden="1"/>
    </xf>
    <xf numFmtId="0" fontId="5" fillId="0" borderId="18" xfId="0" applyFont="1" applyBorder="1" applyAlignment="1" applyProtection="1">
      <alignment horizontal="right"/>
      <protection locked="0" hidden="1"/>
    </xf>
    <xf numFmtId="0" fontId="5" fillId="0" borderId="18" xfId="0" applyFont="1" applyBorder="1" applyAlignment="1" applyProtection="1">
      <alignment horizontal="center"/>
      <protection locked="0" hidden="1"/>
    </xf>
    <xf numFmtId="0" fontId="14" fillId="3" borderId="4" xfId="0" applyFont="1" applyFill="1" applyBorder="1" applyAlignment="1" applyProtection="1">
      <alignment vertical="top"/>
      <protection hidden="1"/>
    </xf>
    <xf numFmtId="0" fontId="14" fillId="3" borderId="0" xfId="0" applyFont="1" applyFill="1" applyAlignment="1" applyProtection="1">
      <alignment vertical="top"/>
      <protection hidden="1"/>
    </xf>
    <xf numFmtId="0" fontId="14" fillId="3" borderId="4" xfId="0" applyFont="1" applyFill="1" applyBorder="1" applyAlignment="1" applyProtection="1">
      <alignment vertical="top"/>
      <protection locked="0" hidden="1"/>
    </xf>
    <xf numFmtId="0" fontId="14" fillId="3" borderId="0" xfId="0" applyFont="1" applyFill="1" applyAlignment="1" applyProtection="1">
      <alignment vertical="top"/>
      <protection locked="0" hidden="1"/>
    </xf>
    <xf numFmtId="0" fontId="14" fillId="3" borderId="1" xfId="0" applyFont="1" applyFill="1" applyBorder="1" applyAlignment="1" applyProtection="1">
      <alignment vertical="top"/>
      <protection hidden="1"/>
    </xf>
    <xf numFmtId="0" fontId="14" fillId="3" borderId="2" xfId="0" applyFont="1" applyFill="1" applyBorder="1" applyAlignment="1" applyProtection="1">
      <alignment vertical="top"/>
      <protection hidden="1"/>
    </xf>
    <xf numFmtId="0" fontId="14" fillId="3" borderId="3" xfId="0" applyFont="1" applyFill="1" applyBorder="1" applyAlignment="1" applyProtection="1">
      <alignment vertical="top"/>
      <protection hidden="1"/>
    </xf>
    <xf numFmtId="0" fontId="41" fillId="0" borderId="0" xfId="0" applyFont="1" applyProtection="1"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locked="0" hidden="1"/>
    </xf>
    <xf numFmtId="0" fontId="5" fillId="0" borderId="15" xfId="0" applyFont="1" applyBorder="1" applyAlignment="1" applyProtection="1">
      <alignment horizontal="center" vertical="center" wrapText="1"/>
      <protection locked="0" hidden="1"/>
    </xf>
    <xf numFmtId="164" fontId="10" fillId="0" borderId="18" xfId="5" applyNumberFormat="1" applyFont="1" applyBorder="1" applyAlignment="1" applyProtection="1">
      <alignment horizontal="right"/>
      <protection locked="0" hidden="1"/>
    </xf>
    <xf numFmtId="2" fontId="0" fillId="0" borderId="0" xfId="0" applyNumberFormat="1"/>
    <xf numFmtId="0" fontId="21" fillId="0" borderId="0" xfId="0" applyFont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25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0" fillId="0" borderId="37" xfId="0" applyBorder="1"/>
    <xf numFmtId="0" fontId="44" fillId="0" borderId="0" xfId="8" applyFont="1" applyAlignment="1">
      <alignment horizontal="left"/>
    </xf>
    <xf numFmtId="0" fontId="43" fillId="0" borderId="0" xfId="8" applyAlignment="1" applyProtection="1">
      <alignment horizontal="left" vertical="top"/>
      <protection locked="0"/>
    </xf>
    <xf numFmtId="0" fontId="45" fillId="0" borderId="25" xfId="0" applyFont="1" applyBorder="1"/>
    <xf numFmtId="0" fontId="46" fillId="0" borderId="25" xfId="0" applyFont="1" applyBorder="1" applyAlignment="1">
      <alignment horizontal="right"/>
    </xf>
    <xf numFmtId="168" fontId="46" fillId="0" borderId="25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168" fontId="46" fillId="0" borderId="0" xfId="0" applyNumberFormat="1" applyFont="1" applyAlignment="1">
      <alignment horizontal="center"/>
    </xf>
    <xf numFmtId="0" fontId="47" fillId="0" borderId="0" xfId="8" applyFont="1" applyAlignment="1">
      <alignment vertical="top"/>
    </xf>
    <xf numFmtId="0" fontId="45" fillId="0" borderId="7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8" applyFont="1" applyAlignment="1">
      <alignment horizontal="left" vertical="top" wrapText="1"/>
    </xf>
    <xf numFmtId="0" fontId="50" fillId="10" borderId="25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49" fontId="51" fillId="0" borderId="25" xfId="0" applyNumberFormat="1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0" fillId="10" borderId="38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 hidden="1"/>
    </xf>
    <xf numFmtId="164" fontId="10" fillId="0" borderId="0" xfId="5" applyNumberFormat="1" applyFont="1" applyBorder="1" applyAlignment="1" applyProtection="1">
      <alignment horizontal="left"/>
      <protection hidden="1"/>
    </xf>
    <xf numFmtId="0" fontId="51" fillId="0" borderId="38" xfId="0" applyFont="1" applyBorder="1" applyAlignment="1">
      <alignment vertical="center" wrapText="1"/>
    </xf>
    <xf numFmtId="0" fontId="8" fillId="0" borderId="35" xfId="0" applyFont="1" applyBorder="1" applyProtection="1">
      <protection hidden="1"/>
    </xf>
    <xf numFmtId="0" fontId="5" fillId="0" borderId="25" xfId="0" applyFont="1" applyBorder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right"/>
      <protection hidden="1"/>
    </xf>
    <xf numFmtId="0" fontId="5" fillId="0" borderId="38" xfId="0" applyFont="1" applyBorder="1" applyProtection="1">
      <protection hidden="1"/>
    </xf>
    <xf numFmtId="0" fontId="5" fillId="0" borderId="25" xfId="0" applyFont="1" applyBorder="1" applyProtection="1">
      <protection hidden="1"/>
    </xf>
    <xf numFmtId="0" fontId="5" fillId="0" borderId="25" xfId="0" applyFont="1" applyBorder="1" applyAlignment="1" applyProtection="1">
      <alignment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4" fontId="5" fillId="0" borderId="25" xfId="0" applyNumberFormat="1" applyFont="1" applyBorder="1" applyProtection="1">
      <protection hidden="1"/>
    </xf>
    <xf numFmtId="164" fontId="5" fillId="0" borderId="25" xfId="0" applyNumberFormat="1" applyFont="1" applyBorder="1" applyProtection="1">
      <protection hidden="1"/>
    </xf>
    <xf numFmtId="3" fontId="5" fillId="0" borderId="25" xfId="0" applyNumberFormat="1" applyFont="1" applyBorder="1" applyProtection="1">
      <protection hidden="1"/>
    </xf>
    <xf numFmtId="2" fontId="5" fillId="0" borderId="25" xfId="0" applyNumberFormat="1" applyFont="1" applyBorder="1" applyProtection="1">
      <protection hidden="1"/>
    </xf>
    <xf numFmtId="44" fontId="5" fillId="0" borderId="25" xfId="0" applyNumberFormat="1" applyFont="1" applyBorder="1" applyProtection="1">
      <protection hidden="1"/>
    </xf>
    <xf numFmtId="3" fontId="5" fillId="11" borderId="25" xfId="0" applyNumberFormat="1" applyFont="1" applyFill="1" applyBorder="1" applyProtection="1">
      <protection hidden="1"/>
    </xf>
    <xf numFmtId="170" fontId="5" fillId="11" borderId="25" xfId="0" applyNumberFormat="1" applyFont="1" applyFill="1" applyBorder="1" applyProtection="1">
      <protection hidden="1"/>
    </xf>
    <xf numFmtId="4" fontId="5" fillId="11" borderId="25" xfId="0" applyNumberFormat="1" applyFont="1" applyFill="1" applyBorder="1" applyProtection="1">
      <protection hidden="1"/>
    </xf>
    <xf numFmtId="3" fontId="5" fillId="9" borderId="25" xfId="0" applyNumberFormat="1" applyFont="1" applyFill="1" applyBorder="1" applyProtection="1">
      <protection hidden="1"/>
    </xf>
    <xf numFmtId="44" fontId="5" fillId="11" borderId="25" xfId="0" applyNumberFormat="1" applyFont="1" applyFill="1" applyBorder="1" applyProtection="1">
      <protection hidden="1"/>
    </xf>
    <xf numFmtId="0" fontId="53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right"/>
      <protection hidden="1"/>
    </xf>
    <xf numFmtId="0" fontId="53" fillId="0" borderId="0" xfId="0" quotePrefix="1" applyFont="1" applyAlignment="1" applyProtection="1">
      <alignment horizontal="left"/>
      <protection hidden="1"/>
    </xf>
    <xf numFmtId="0" fontId="54" fillId="0" borderId="0" xfId="0" applyFont="1" applyProtection="1">
      <protection hidden="1"/>
    </xf>
    <xf numFmtId="0" fontId="55" fillId="0" borderId="0" xfId="0" applyFont="1" applyAlignment="1" applyProtection="1">
      <alignment horizontal="right"/>
      <protection hidden="1"/>
    </xf>
    <xf numFmtId="0" fontId="5" fillId="11" borderId="25" xfId="0" applyFont="1" applyFill="1" applyBorder="1" applyProtection="1">
      <protection hidden="1"/>
    </xf>
    <xf numFmtId="0" fontId="5" fillId="0" borderId="25" xfId="0" applyFont="1" applyBorder="1" applyAlignment="1" applyProtection="1">
      <alignment horizontal="center" wrapText="1"/>
      <protection hidden="1"/>
    </xf>
    <xf numFmtId="0" fontId="5" fillId="12" borderId="25" xfId="0" applyFont="1" applyFill="1" applyBorder="1" applyAlignment="1" applyProtection="1">
      <alignment horizontal="center" wrapText="1"/>
      <protection hidden="1"/>
    </xf>
    <xf numFmtId="0" fontId="5" fillId="13" borderId="25" xfId="0" applyFont="1" applyFill="1" applyBorder="1" applyAlignment="1" applyProtection="1">
      <alignment horizontal="center" wrapText="1"/>
      <protection hidden="1"/>
    </xf>
    <xf numFmtId="0" fontId="8" fillId="7" borderId="25" xfId="0" applyFont="1" applyFill="1" applyBorder="1" applyAlignment="1" applyProtection="1">
      <alignment horizontal="right"/>
      <protection hidden="1"/>
    </xf>
    <xf numFmtId="0" fontId="8" fillId="8" borderId="25" xfId="0" applyFont="1" applyFill="1" applyBorder="1" applyAlignment="1" applyProtection="1">
      <alignment horizontal="right"/>
      <protection hidden="1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12" borderId="25" xfId="0" applyFont="1" applyFill="1" applyBorder="1" applyAlignment="1" applyProtection="1">
      <alignment horizontal="center" wrapText="1"/>
      <protection hidden="1"/>
    </xf>
    <xf numFmtId="0" fontId="8" fillId="13" borderId="25" xfId="0" applyFont="1" applyFill="1" applyBorder="1" applyAlignment="1" applyProtection="1">
      <alignment horizontal="center" wrapText="1"/>
      <protection hidden="1"/>
    </xf>
    <xf numFmtId="0" fontId="8" fillId="12" borderId="25" xfId="0" applyFont="1" applyFill="1" applyBorder="1" applyAlignment="1" applyProtection="1">
      <alignment horizontal="center"/>
      <protection hidden="1"/>
    </xf>
    <xf numFmtId="0" fontId="8" fillId="13" borderId="25" xfId="0" applyFont="1" applyFill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56" fillId="0" borderId="0" xfId="0" applyFont="1"/>
    <xf numFmtId="0" fontId="36" fillId="2" borderId="1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6" fillId="0" borderId="0" xfId="0" applyFont="1" applyAlignment="1" applyProtection="1">
      <alignment vertical="top" wrapText="1"/>
      <protection hidden="1"/>
    </xf>
    <xf numFmtId="0" fontId="5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58" fillId="0" borderId="24" xfId="0" applyFont="1" applyBorder="1" applyProtection="1">
      <protection hidden="1"/>
    </xf>
    <xf numFmtId="0" fontId="58" fillId="0" borderId="24" xfId="0" applyFont="1" applyBorder="1" applyAlignment="1" applyProtection="1">
      <alignment horizontal="right"/>
      <protection hidden="1"/>
    </xf>
    <xf numFmtId="0" fontId="60" fillId="0" borderId="0" xfId="0" applyFont="1"/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0" fillId="0" borderId="25" xfId="0" applyBorder="1" applyAlignment="1">
      <alignment horizontal="center" vertical="top"/>
    </xf>
    <xf numFmtId="14" fontId="0" fillId="0" borderId="25" xfId="0" applyNumberFormat="1" applyBorder="1" applyAlignment="1">
      <alignment horizontal="center" vertical="top"/>
    </xf>
    <xf numFmtId="0" fontId="61" fillId="0" borderId="25" xfId="0" applyFont="1" applyBorder="1" applyAlignment="1">
      <alignment vertical="top" wrapText="1"/>
    </xf>
    <xf numFmtId="172" fontId="0" fillId="0" borderId="25" xfId="0" applyNumberFormat="1" applyBorder="1" applyAlignment="1">
      <alignment horizontal="center" vertical="top"/>
    </xf>
    <xf numFmtId="0" fontId="0" fillId="0" borderId="25" xfId="0" applyBorder="1" applyAlignment="1" applyProtection="1">
      <alignment horizontal="center"/>
      <protection hidden="1"/>
    </xf>
    <xf numFmtId="169" fontId="5" fillId="0" borderId="25" xfId="0" applyNumberFormat="1" applyFont="1" applyBorder="1" applyProtection="1">
      <protection hidden="1"/>
    </xf>
    <xf numFmtId="169" fontId="5" fillId="9" borderId="25" xfId="0" applyNumberFormat="1" applyFont="1" applyFill="1" applyBorder="1" applyProtection="1">
      <protection hidden="1"/>
    </xf>
    <xf numFmtId="0" fontId="60" fillId="0" borderId="0" xfId="0" applyFont="1" applyAlignment="1">
      <alignment wrapText="1"/>
    </xf>
    <xf numFmtId="0" fontId="0" fillId="0" borderId="0" xfId="0" applyAlignment="1" applyProtection="1">
      <alignment horizontal="left"/>
      <protection hidden="1"/>
    </xf>
    <xf numFmtId="164" fontId="10" fillId="0" borderId="18" xfId="5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63" fillId="0" borderId="0" xfId="0" applyFont="1" applyAlignment="1" applyProtection="1">
      <alignment horizontal="right"/>
      <protection hidden="1"/>
    </xf>
    <xf numFmtId="14" fontId="63" fillId="0" borderId="0" xfId="0" applyNumberFormat="1" applyFont="1" applyAlignment="1" applyProtection="1">
      <alignment horizontal="left"/>
      <protection hidden="1"/>
    </xf>
    <xf numFmtId="164" fontId="9" fillId="15" borderId="25" xfId="0" applyNumberFormat="1" applyFont="1" applyFill="1" applyBorder="1" applyProtection="1">
      <protection hidden="1"/>
    </xf>
    <xf numFmtId="0" fontId="9" fillId="15" borderId="25" xfId="0" applyFont="1" applyFill="1" applyBorder="1" applyProtection="1">
      <protection hidden="1"/>
    </xf>
    <xf numFmtId="44" fontId="9" fillId="15" borderId="25" xfId="6" applyFont="1" applyFill="1" applyBorder="1" applyProtection="1">
      <protection hidden="1"/>
    </xf>
    <xf numFmtId="169" fontId="9" fillId="15" borderId="25" xfId="0" applyNumberFormat="1" applyFont="1" applyFill="1" applyBorder="1" applyProtection="1">
      <protection hidden="1"/>
    </xf>
    <xf numFmtId="3" fontId="9" fillId="15" borderId="25" xfId="0" applyNumberFormat="1" applyFont="1" applyFill="1" applyBorder="1" applyProtection="1">
      <protection hidden="1"/>
    </xf>
    <xf numFmtId="44" fontId="9" fillId="15" borderId="25" xfId="0" applyNumberFormat="1" applyFont="1" applyFill="1" applyBorder="1" applyProtection="1">
      <protection hidden="1"/>
    </xf>
    <xf numFmtId="173" fontId="5" fillId="0" borderId="0" xfId="0" applyNumberFormat="1" applyFont="1" applyProtection="1">
      <protection hidden="1"/>
    </xf>
    <xf numFmtId="0" fontId="5" fillId="14" borderId="0" xfId="0" applyFont="1" applyFill="1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7" fillId="0" borderId="38" xfId="0" applyFont="1" applyBorder="1" applyAlignment="1" applyProtection="1">
      <alignment vertical="center"/>
      <protection hidden="1"/>
    </xf>
    <xf numFmtId="0" fontId="7" fillId="0" borderId="39" xfId="0" applyFont="1" applyBorder="1" applyAlignment="1" applyProtection="1">
      <alignment vertical="center"/>
      <protection hidden="1"/>
    </xf>
    <xf numFmtId="0" fontId="7" fillId="0" borderId="35" xfId="0" applyFont="1" applyBorder="1" applyAlignment="1" applyProtection="1">
      <alignment vertical="center"/>
      <protection hidden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40" fillId="0" borderId="0" xfId="0" applyFont="1" applyProtection="1">
      <protection hidden="1"/>
    </xf>
    <xf numFmtId="0" fontId="0" fillId="0" borderId="46" xfId="0" applyBorder="1" applyAlignment="1">
      <alignment horizontal="left"/>
    </xf>
    <xf numFmtId="0" fontId="8" fillId="0" borderId="47" xfId="0" applyFont="1" applyBorder="1" applyProtection="1">
      <protection hidden="1"/>
    </xf>
    <xf numFmtId="0" fontId="0" fillId="0" borderId="49" xfId="0" applyBorder="1" applyAlignment="1">
      <alignment horizontal="left"/>
    </xf>
    <xf numFmtId="0" fontId="8" fillId="0" borderId="10" xfId="0" applyFont="1" applyBorder="1" applyProtection="1">
      <protection hidden="1"/>
    </xf>
    <xf numFmtId="0" fontId="30" fillId="0" borderId="10" xfId="0" applyFont="1" applyBorder="1" applyAlignment="1" applyProtection="1">
      <alignment wrapText="1"/>
      <protection hidden="1"/>
    </xf>
    <xf numFmtId="0" fontId="0" fillId="0" borderId="51" xfId="0" applyBorder="1" applyAlignment="1">
      <alignment horizontal="left"/>
    </xf>
    <xf numFmtId="0" fontId="8" fillId="0" borderId="52" xfId="0" applyFont="1" applyBorder="1" applyProtection="1">
      <protection hidden="1"/>
    </xf>
    <xf numFmtId="0" fontId="0" fillId="0" borderId="48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0" xfId="0" applyBorder="1" applyAlignment="1">
      <alignment horizontal="right" vertical="center"/>
    </xf>
    <xf numFmtId="0" fontId="0" fillId="0" borderId="53" xfId="0" applyBorder="1" applyAlignment="1">
      <alignment horizontal="right"/>
    </xf>
    <xf numFmtId="171" fontId="38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10" fillId="8" borderId="0" xfId="0" applyFont="1" applyFill="1" applyAlignment="1" applyProtection="1">
      <alignment horizontal="center" vertical="center" wrapText="1"/>
      <protection locked="0"/>
    </xf>
    <xf numFmtId="164" fontId="11" fillId="0" borderId="14" xfId="5" applyNumberFormat="1" applyFont="1" applyFill="1" applyBorder="1" applyAlignment="1" applyProtection="1">
      <protection locked="0"/>
    </xf>
    <xf numFmtId="43" fontId="11" fillId="0" borderId="14" xfId="5" applyFont="1" applyFill="1" applyBorder="1" applyAlignment="1" applyProtection="1">
      <protection locked="0"/>
    </xf>
    <xf numFmtId="164" fontId="11" fillId="0" borderId="14" xfId="5" applyNumberFormat="1" applyFont="1" applyFill="1" applyBorder="1" applyAlignment="1" applyProtection="1">
      <alignment horizontal="left"/>
      <protection locked="0"/>
    </xf>
    <xf numFmtId="164" fontId="6" fillId="0" borderId="14" xfId="5" applyNumberFormat="1" applyFont="1" applyFill="1" applyBorder="1" applyAlignment="1" applyProtection="1">
      <protection locked="0"/>
    </xf>
    <xf numFmtId="164" fontId="11" fillId="0" borderId="0" xfId="5" applyNumberFormat="1" applyFont="1" applyFill="1" applyBorder="1" applyAlignment="1" applyProtection="1">
      <protection locked="0"/>
    </xf>
    <xf numFmtId="0" fontId="0" fillId="16" borderId="54" xfId="0" applyFill="1" applyBorder="1"/>
    <xf numFmtId="0" fontId="0" fillId="0" borderId="0" xfId="0" applyAlignment="1">
      <alignment vertical="center"/>
    </xf>
    <xf numFmtId="0" fontId="0" fillId="9" borderId="0" xfId="0" applyFill="1"/>
    <xf numFmtId="0" fontId="0" fillId="0" borderId="25" xfId="0" applyBorder="1"/>
    <xf numFmtId="2" fontId="0" fillId="0" borderId="25" xfId="0" applyNumberFormat="1" applyBorder="1"/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18" xfId="0" applyNumberFormat="1" applyFont="1" applyBorder="1" applyProtection="1">
      <protection locked="0" hidden="1"/>
    </xf>
    <xf numFmtId="2" fontId="8" fillId="0" borderId="0" xfId="0" applyNumberFormat="1" applyFont="1" applyProtection="1">
      <protection hidden="1"/>
    </xf>
    <xf numFmtId="169" fontId="66" fillId="17" borderId="15" xfId="0" quotePrefix="1" applyNumberFormat="1" applyFont="1" applyFill="1" applyBorder="1" applyAlignment="1">
      <alignment horizontal="center" vertical="center"/>
    </xf>
    <xf numFmtId="3" fontId="66" fillId="17" borderId="15" xfId="0" quotePrefix="1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174" fontId="66" fillId="17" borderId="15" xfId="0" quotePrefix="1" applyNumberFormat="1" applyFont="1" applyFill="1" applyBorder="1" applyAlignment="1">
      <alignment horizontal="center" vertical="center"/>
    </xf>
    <xf numFmtId="9" fontId="8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9" fontId="10" fillId="0" borderId="18" xfId="5" applyNumberFormat="1" applyFont="1" applyBorder="1" applyAlignment="1" applyProtection="1">
      <alignment horizontal="right"/>
      <protection locked="0" hidden="1"/>
    </xf>
    <xf numFmtId="0" fontId="6" fillId="8" borderId="0" xfId="0" applyFont="1" applyFill="1" applyAlignment="1" applyProtection="1">
      <alignment horizontal="center" vertical="center" wrapText="1"/>
      <protection locked="0"/>
    </xf>
    <xf numFmtId="0" fontId="5" fillId="3" borderId="18" xfId="0" applyFont="1" applyFill="1" applyBorder="1" applyProtection="1">
      <protection locked="0" hidden="1"/>
    </xf>
    <xf numFmtId="0" fontId="22" fillId="0" borderId="0" xfId="0" applyFont="1" applyAlignment="1" applyProtection="1">
      <alignment horizontal="right" vertical="top"/>
      <protection hidden="1"/>
    </xf>
    <xf numFmtId="0" fontId="68" fillId="0" borderId="0" xfId="0" applyFont="1" applyAlignment="1" applyProtection="1">
      <alignment horizontal="center" vertical="center" wrapText="1"/>
      <protection locked="0" hidden="1"/>
    </xf>
    <xf numFmtId="0" fontId="8" fillId="14" borderId="25" xfId="0" applyFont="1" applyFill="1" applyBorder="1" applyAlignment="1" applyProtection="1">
      <alignment horizontal="right" wrapText="1"/>
      <protection hidden="1"/>
    </xf>
    <xf numFmtId="0" fontId="0" fillId="14" borderId="25" xfId="0" applyFill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34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51" fillId="0" borderId="38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0" fillId="10" borderId="38" xfId="0" applyFont="1" applyFill="1" applyBorder="1" applyAlignment="1">
      <alignment horizontal="center" vertical="center" wrapText="1"/>
    </xf>
    <xf numFmtId="0" fontId="50" fillId="10" borderId="35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14" fontId="11" fillId="0" borderId="11" xfId="0" applyNumberFormat="1" applyFont="1" applyBorder="1" applyAlignment="1" applyProtection="1">
      <alignment horizontal="left"/>
      <protection locked="0"/>
    </xf>
    <xf numFmtId="14" fontId="11" fillId="0" borderId="10" xfId="0" applyNumberFormat="1" applyFont="1" applyBorder="1" applyAlignment="1" applyProtection="1">
      <alignment horizontal="left"/>
      <protection locked="0"/>
    </xf>
    <xf numFmtId="14" fontId="11" fillId="0" borderId="9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wrapText="1"/>
      <protection hidden="1"/>
    </xf>
    <xf numFmtId="0" fontId="5" fillId="2" borderId="14" xfId="0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 vertical="top"/>
      <protection hidden="1"/>
    </xf>
    <xf numFmtId="0" fontId="36" fillId="7" borderId="28" xfId="0" applyFont="1" applyFill="1" applyBorder="1" applyAlignment="1" applyProtection="1">
      <alignment horizontal="center" vertical="center"/>
      <protection hidden="1"/>
    </xf>
    <xf numFmtId="0" fontId="36" fillId="7" borderId="29" xfId="0" applyFont="1" applyFill="1" applyBorder="1" applyAlignment="1" applyProtection="1">
      <alignment horizontal="center" vertical="center"/>
      <protection hidden="1"/>
    </xf>
    <xf numFmtId="0" fontId="59" fillId="0" borderId="7" xfId="0" applyFont="1" applyBorder="1" applyAlignment="1" applyProtection="1">
      <alignment horizontal="center" wrapText="1"/>
      <protection hidden="1"/>
    </xf>
    <xf numFmtId="0" fontId="10" fillId="9" borderId="38" xfId="0" applyFont="1" applyFill="1" applyBorder="1" applyAlignment="1" applyProtection="1">
      <alignment horizontal="center"/>
      <protection hidden="1"/>
    </xf>
    <xf numFmtId="0" fontId="10" fillId="9" borderId="35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 wrapText="1"/>
      <protection hidden="1"/>
    </xf>
    <xf numFmtId="0" fontId="40" fillId="0" borderId="0" xfId="0" applyFont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62" fillId="6" borderId="11" xfId="0" applyFont="1" applyFill="1" applyBorder="1" applyAlignment="1" applyProtection="1">
      <alignment horizontal="center" vertical="top" wrapText="1"/>
      <protection hidden="1"/>
    </xf>
    <xf numFmtId="0" fontId="62" fillId="6" borderId="10" xfId="0" applyFont="1" applyFill="1" applyBorder="1" applyAlignment="1" applyProtection="1">
      <alignment horizontal="center" vertical="top" wrapText="1"/>
      <protection hidden="1"/>
    </xf>
    <xf numFmtId="0" fontId="62" fillId="6" borderId="9" xfId="0" applyFont="1" applyFill="1" applyBorder="1" applyAlignment="1" applyProtection="1">
      <alignment horizontal="center" vertical="top" wrapText="1"/>
      <protection hidden="1"/>
    </xf>
    <xf numFmtId="165" fontId="11" fillId="0" borderId="11" xfId="0" applyNumberFormat="1" applyFont="1" applyBorder="1" applyAlignment="1" applyProtection="1">
      <alignment horizontal="left"/>
      <protection locked="0"/>
    </xf>
    <xf numFmtId="165" fontId="11" fillId="0" borderId="9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wrapText="1"/>
      <protection hidden="1"/>
    </xf>
    <xf numFmtId="0" fontId="14" fillId="7" borderId="40" xfId="0" applyFont="1" applyFill="1" applyBorder="1" applyAlignment="1" applyProtection="1">
      <alignment horizontal="left" vertical="center" wrapText="1"/>
      <protection hidden="1"/>
    </xf>
    <xf numFmtId="0" fontId="14" fillId="7" borderId="41" xfId="0" applyFont="1" applyFill="1" applyBorder="1" applyAlignment="1" applyProtection="1">
      <alignment horizontal="left" vertical="center" wrapText="1"/>
      <protection hidden="1"/>
    </xf>
    <xf numFmtId="0" fontId="14" fillId="7" borderId="42" xfId="0" applyFont="1" applyFill="1" applyBorder="1" applyAlignment="1" applyProtection="1">
      <alignment horizontal="left" vertical="center" wrapText="1"/>
      <protection hidden="1"/>
    </xf>
    <xf numFmtId="0" fontId="14" fillId="7" borderId="43" xfId="0" applyFont="1" applyFill="1" applyBorder="1" applyAlignment="1" applyProtection="1">
      <alignment horizontal="left" vertical="center" wrapText="1"/>
      <protection hidden="1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14" fillId="0" borderId="44" xfId="0" applyFont="1" applyBorder="1" applyAlignment="1" applyProtection="1">
      <alignment horizontal="left" vertical="top" wrapText="1"/>
      <protection locked="0"/>
    </xf>
    <xf numFmtId="0" fontId="14" fillId="0" borderId="45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4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wrapText="1"/>
      <protection hidden="1"/>
    </xf>
    <xf numFmtId="0" fontId="11" fillId="0" borderId="7" xfId="0" applyFont="1" applyBorder="1" applyAlignment="1" applyProtection="1">
      <alignment horizontal="right" wrapText="1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right"/>
      <protection hidden="1"/>
    </xf>
    <xf numFmtId="0" fontId="27" fillId="0" borderId="11" xfId="7" applyFill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hidden="1"/>
    </xf>
    <xf numFmtId="0" fontId="10" fillId="0" borderId="39" xfId="0" applyFont="1" applyBorder="1" applyAlignment="1" applyProtection="1">
      <alignment vertical="center" wrapText="1"/>
      <protection hidden="1"/>
    </xf>
    <xf numFmtId="0" fontId="64" fillId="0" borderId="2" xfId="0" applyFont="1" applyBorder="1" applyAlignment="1" applyProtection="1">
      <alignment horizontal="left" wrapText="1"/>
      <protection hidden="1"/>
    </xf>
    <xf numFmtId="0" fontId="39" fillId="3" borderId="0" xfId="0" quotePrefix="1" applyFont="1" applyFill="1" applyAlignment="1" applyProtection="1">
      <protection hidden="1"/>
    </xf>
    <xf numFmtId="0" fontId="39" fillId="5" borderId="0" xfId="0" quotePrefix="1" applyFont="1" applyFill="1" applyAlignment="1" applyProtection="1">
      <protection hidden="1"/>
    </xf>
    <xf numFmtId="0" fontId="31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8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14" fillId="3" borderId="4" xfId="0" applyFont="1" applyFill="1" applyBorder="1" applyAlignment="1" applyProtection="1">
      <alignment horizontal="center" vertical="top"/>
      <protection locked="0"/>
    </xf>
    <xf numFmtId="0" fontId="14" fillId="3" borderId="0" xfId="0" applyFont="1" applyFill="1" applyAlignment="1" applyProtection="1">
      <alignment horizontal="center" vertical="top"/>
      <protection locked="0"/>
    </xf>
    <xf numFmtId="0" fontId="14" fillId="3" borderId="5" xfId="0" applyFont="1" applyFill="1" applyBorder="1" applyAlignment="1" applyProtection="1">
      <alignment horizontal="center" vertical="top"/>
      <protection locked="0"/>
    </xf>
    <xf numFmtId="0" fontId="14" fillId="3" borderId="6" xfId="0" applyFont="1" applyFill="1" applyBorder="1" applyAlignment="1" applyProtection="1">
      <alignment horizontal="center" vertical="top"/>
      <protection locked="0"/>
    </xf>
    <xf numFmtId="0" fontId="14" fillId="3" borderId="7" xfId="0" applyFont="1" applyFill="1" applyBorder="1" applyAlignment="1" applyProtection="1">
      <alignment horizontal="center" vertical="top"/>
      <protection locked="0"/>
    </xf>
    <xf numFmtId="0" fontId="14" fillId="3" borderId="8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wrapText="1"/>
      <protection hidden="1"/>
    </xf>
    <xf numFmtId="0" fontId="14" fillId="3" borderId="4" xfId="0" applyFont="1" applyFill="1" applyBorder="1" applyAlignment="1" applyProtection="1">
      <alignment horizontal="center" vertical="top"/>
      <protection locked="0" hidden="1"/>
    </xf>
    <xf numFmtId="0" fontId="14" fillId="3" borderId="0" xfId="0" applyFont="1" applyFill="1" applyAlignment="1" applyProtection="1">
      <alignment horizontal="center" vertical="top"/>
      <protection locked="0" hidden="1"/>
    </xf>
    <xf numFmtId="0" fontId="14" fillId="3" borderId="5" xfId="0" applyFont="1" applyFill="1" applyBorder="1" applyAlignment="1" applyProtection="1">
      <alignment horizontal="center" vertical="top"/>
      <protection locked="0" hidden="1"/>
    </xf>
    <xf numFmtId="0" fontId="14" fillId="3" borderId="6" xfId="0" applyFont="1" applyFill="1" applyBorder="1" applyAlignment="1" applyProtection="1">
      <alignment horizontal="center" vertical="top"/>
      <protection locked="0" hidden="1"/>
    </xf>
    <xf numFmtId="0" fontId="14" fillId="3" borderId="7" xfId="0" applyFont="1" applyFill="1" applyBorder="1" applyAlignment="1" applyProtection="1">
      <alignment horizontal="center" vertical="top"/>
      <protection locked="0" hidden="1"/>
    </xf>
    <xf numFmtId="0" fontId="14" fillId="3" borderId="8" xfId="0" applyFont="1" applyFill="1" applyBorder="1" applyAlignment="1" applyProtection="1">
      <alignment horizontal="center" vertical="top"/>
      <protection locked="0" hidden="1"/>
    </xf>
    <xf numFmtId="0" fontId="8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171" fontId="38" fillId="0" borderId="24" xfId="0" applyNumberFormat="1" applyFont="1" applyBorder="1" applyAlignment="1" applyProtection="1">
      <alignment horizontal="center" vertical="center" wrapText="1"/>
      <protection hidden="1"/>
    </xf>
    <xf numFmtId="0" fontId="15" fillId="3" borderId="25" xfId="0" applyFont="1" applyFill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5" fillId="5" borderId="25" xfId="0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9">
    <cellStyle name="Comma" xfId="5" builtinId="3"/>
    <cellStyle name="Ctx_Hyperlink" xfId="2" xr:uid="{00000000-0005-0000-0000-000000000000}"/>
    <cellStyle name="Currency" xfId="6" builtinId="4"/>
    <cellStyle name="Hyperlink" xfId="7" builtinId="8"/>
    <cellStyle name="Normal" xfId="0" builtinId="0"/>
    <cellStyle name="Normal 2" xfId="1" xr:uid="{00000000-0005-0000-0000-000003000000}"/>
    <cellStyle name="Normal 2 2" xfId="3" xr:uid="{00000000-0005-0000-0000-000004000000}"/>
    <cellStyle name="Normal 2 2 13" xfId="8" xr:uid="{F32B2153-22B7-4E91-88B0-D7DB07F39AD6}"/>
    <cellStyle name="Normal 4" xfId="4" xr:uid="{83C831A9-361B-4E6C-A127-D12DE2544369}"/>
  </cellStyles>
  <dxfs count="29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954582</xdr:colOff>
      <xdr:row>0</xdr:row>
      <xdr:rowOff>170796</xdr:rowOff>
    </xdr:from>
    <xdr:to>
      <xdr:col>7</xdr:col>
      <xdr:colOff>816385</xdr:colOff>
      <xdr:row>1</xdr:row>
      <xdr:rowOff>151777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7807" y="170796"/>
          <a:ext cx="2558860" cy="6477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56</xdr:row>
          <xdr:rowOff>190500</xdr:rowOff>
        </xdr:from>
        <xdr:to>
          <xdr:col>15</xdr:col>
          <xdr:colOff>676275</xdr:colOff>
          <xdr:row>58</xdr:row>
          <xdr:rowOff>38100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 CF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225425</xdr:colOff>
      <xdr:row>36</xdr:row>
      <xdr:rowOff>91034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27850" cy="6945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358364</xdr:colOff>
      <xdr:row>0</xdr:row>
      <xdr:rowOff>56590</xdr:rowOff>
    </xdr:from>
    <xdr:to>
      <xdr:col>24</xdr:col>
      <xdr:colOff>211878</xdr:colOff>
      <xdr:row>5</xdr:row>
      <xdr:rowOff>191640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77" t="7172" b="15504"/>
        <a:stretch/>
      </xdr:blipFill>
      <xdr:spPr>
        <a:xfrm>
          <a:off x="10692989" y="56590"/>
          <a:ext cx="4232686" cy="1230425"/>
        </a:xfrm>
        <a:prstGeom prst="rect">
          <a:avLst/>
        </a:prstGeom>
      </xdr:spPr>
    </xdr:pic>
    <xdr:clientData/>
  </xdr:twoCellAnchor>
  <xdr:twoCellAnchor editAs="oneCell">
    <xdr:from>
      <xdr:col>14</xdr:col>
      <xdr:colOff>484680</xdr:colOff>
      <xdr:row>17</xdr:row>
      <xdr:rowOff>18825</xdr:rowOff>
    </xdr:from>
    <xdr:to>
      <xdr:col>23</xdr:col>
      <xdr:colOff>494614</xdr:colOff>
      <xdr:row>28</xdr:row>
      <xdr:rowOff>173129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564"/>
        <a:stretch/>
      </xdr:blipFill>
      <xdr:spPr>
        <a:xfrm>
          <a:off x="9514380" y="3466875"/>
          <a:ext cx="5448709" cy="2449829"/>
        </a:xfrm>
        <a:prstGeom prst="rect">
          <a:avLst/>
        </a:prstGeom>
      </xdr:spPr>
    </xdr:pic>
    <xdr:clientData/>
  </xdr:twoCellAnchor>
  <xdr:twoCellAnchor>
    <xdr:from>
      <xdr:col>21</xdr:col>
      <xdr:colOff>511903</xdr:colOff>
      <xdr:row>16</xdr:row>
      <xdr:rowOff>182899</xdr:rowOff>
    </xdr:from>
    <xdr:to>
      <xdr:col>22</xdr:col>
      <xdr:colOff>399508</xdr:colOff>
      <xdr:row>17</xdr:row>
      <xdr:rowOff>203722</xdr:rowOff>
    </xdr:to>
    <xdr:sp macro="" textlink="">
      <xdr:nvSpPr>
        <xdr:cNvPr id="5" name="Callout: Bent 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761178" y="3421399"/>
          <a:ext cx="497205" cy="23037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93369"/>
            <a:gd name="adj6" fmla="val -95629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Cell D9</a:t>
          </a:r>
        </a:p>
      </xdr:txBody>
    </xdr:sp>
    <xdr:clientData/>
  </xdr:twoCellAnchor>
  <xdr:twoCellAnchor>
    <xdr:from>
      <xdr:col>23</xdr:col>
      <xdr:colOff>211456</xdr:colOff>
      <xdr:row>16</xdr:row>
      <xdr:rowOff>172859</xdr:rowOff>
    </xdr:from>
    <xdr:to>
      <xdr:col>24</xdr:col>
      <xdr:colOff>133847</xdr:colOff>
      <xdr:row>18</xdr:row>
      <xdr:rowOff>9608</xdr:rowOff>
    </xdr:to>
    <xdr:sp macro="" textlink="">
      <xdr:nvSpPr>
        <xdr:cNvPr id="6" name="Callout: Bent 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300173" y="3535598"/>
          <a:ext cx="535304" cy="25088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60395"/>
            <a:gd name="adj6" fmla="val -13263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Cell D10</a:t>
          </a:r>
        </a:p>
      </xdr:txBody>
    </xdr:sp>
    <xdr:clientData/>
  </xdr:twoCellAnchor>
  <xdr:twoCellAnchor>
    <xdr:from>
      <xdr:col>24</xdr:col>
      <xdr:colOff>245746</xdr:colOff>
      <xdr:row>21</xdr:row>
      <xdr:rowOff>114300</xdr:rowOff>
    </xdr:from>
    <xdr:to>
      <xdr:col>25</xdr:col>
      <xdr:colOff>571500</xdr:colOff>
      <xdr:row>22</xdr:row>
      <xdr:rowOff>152400</xdr:rowOff>
    </xdr:to>
    <xdr:sp macro="" textlink="">
      <xdr:nvSpPr>
        <xdr:cNvPr id="7" name="Callout: Bent 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064573" y="3418742"/>
          <a:ext cx="933889" cy="25058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88816"/>
            <a:gd name="adj6" fmla="val -565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Sum in Cell D12</a:t>
          </a:r>
        </a:p>
      </xdr:txBody>
    </xdr:sp>
    <xdr:clientData/>
  </xdr:twoCellAnchor>
  <xdr:twoCellAnchor>
    <xdr:from>
      <xdr:col>23</xdr:col>
      <xdr:colOff>41413</xdr:colOff>
      <xdr:row>25</xdr:row>
      <xdr:rowOff>32845</xdr:rowOff>
    </xdr:from>
    <xdr:to>
      <xdr:col>23</xdr:col>
      <xdr:colOff>339587</xdr:colOff>
      <xdr:row>26</xdr:row>
      <xdr:rowOff>57150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059585" y="5110655"/>
          <a:ext cx="298174" cy="23451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47624</xdr:colOff>
      <xdr:row>22</xdr:row>
      <xdr:rowOff>714</xdr:rowOff>
    </xdr:from>
    <xdr:to>
      <xdr:col>20</xdr:col>
      <xdr:colOff>135253</xdr:colOff>
      <xdr:row>23</xdr:row>
      <xdr:rowOff>38815</xdr:rowOff>
    </xdr:to>
    <xdr:sp macro="" textlink="">
      <xdr:nvSpPr>
        <xdr:cNvPr id="9" name="Callout: Bent 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230099" y="4486989"/>
          <a:ext cx="544829" cy="247651"/>
        </a:xfrm>
        <a:prstGeom prst="borderCallout2">
          <a:avLst>
            <a:gd name="adj1" fmla="val 16334"/>
            <a:gd name="adj2" fmla="val 107747"/>
            <a:gd name="adj3" fmla="val 16334"/>
            <a:gd name="adj4" fmla="val 130109"/>
            <a:gd name="adj5" fmla="val -64828"/>
            <a:gd name="adj6" fmla="val 163478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Cell D16</a:t>
          </a:r>
        </a:p>
      </xdr:txBody>
    </xdr:sp>
    <xdr:clientData/>
  </xdr:twoCellAnchor>
  <xdr:twoCellAnchor>
    <xdr:from>
      <xdr:col>20</xdr:col>
      <xdr:colOff>325063</xdr:colOff>
      <xdr:row>20</xdr:row>
      <xdr:rowOff>0</xdr:rowOff>
    </xdr:from>
    <xdr:to>
      <xdr:col>21</xdr:col>
      <xdr:colOff>7190</xdr:colOff>
      <xdr:row>20</xdr:row>
      <xdr:rowOff>93668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771488" y="3044406"/>
          <a:ext cx="293164" cy="9366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339610</xdr:colOff>
      <xdr:row>20</xdr:row>
      <xdr:rowOff>115019</xdr:rowOff>
    </xdr:from>
    <xdr:to>
      <xdr:col>20</xdr:col>
      <xdr:colOff>611037</xdr:colOff>
      <xdr:row>21</xdr:row>
      <xdr:rowOff>12469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3786035" y="3159425"/>
          <a:ext cx="271427" cy="10592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404548</xdr:colOff>
      <xdr:row>20</xdr:row>
      <xdr:rowOff>0</xdr:rowOff>
    </xdr:from>
    <xdr:to>
      <xdr:col>22</xdr:col>
      <xdr:colOff>100009</xdr:colOff>
      <xdr:row>20</xdr:row>
      <xdr:rowOff>97478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3267439" y="4191000"/>
          <a:ext cx="308374" cy="9747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401843</xdr:colOff>
      <xdr:row>20</xdr:row>
      <xdr:rowOff>123301</xdr:rowOff>
    </xdr:from>
    <xdr:to>
      <xdr:col>22</xdr:col>
      <xdr:colOff>60596</xdr:colOff>
      <xdr:row>21</xdr:row>
      <xdr:rowOff>19065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3264734" y="4314301"/>
          <a:ext cx="271666" cy="10282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303629</xdr:colOff>
      <xdr:row>22</xdr:row>
      <xdr:rowOff>123250</xdr:rowOff>
    </xdr:from>
    <xdr:to>
      <xdr:col>21</xdr:col>
      <xdr:colOff>227344</xdr:colOff>
      <xdr:row>23</xdr:row>
      <xdr:rowOff>155635</xdr:rowOff>
    </xdr:to>
    <xdr:sp macro="" textlink="">
      <xdr:nvSpPr>
        <xdr:cNvPr id="14" name="Callout: Bent 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553607" y="4728380"/>
          <a:ext cx="536628" cy="239451"/>
        </a:xfrm>
        <a:prstGeom prst="borderCallout2">
          <a:avLst>
            <a:gd name="adj1" fmla="val 16334"/>
            <a:gd name="adj2" fmla="val 107747"/>
            <a:gd name="adj3" fmla="val 16334"/>
            <a:gd name="adj4" fmla="val 130109"/>
            <a:gd name="adj5" fmla="val -123908"/>
            <a:gd name="adj6" fmla="val 17091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/>
        <a:lstStyle/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Cell D17</a:t>
          </a:r>
        </a:p>
      </xdr:txBody>
    </xdr:sp>
    <xdr:clientData/>
  </xdr:twoCellAnchor>
  <xdr:twoCellAnchor>
    <xdr:from>
      <xdr:col>24</xdr:col>
      <xdr:colOff>56859</xdr:colOff>
      <xdr:row>28</xdr:row>
      <xdr:rowOff>134929</xdr:rowOff>
    </xdr:from>
    <xdr:to>
      <xdr:col>25</xdr:col>
      <xdr:colOff>391201</xdr:colOff>
      <xdr:row>29</xdr:row>
      <xdr:rowOff>129953</xdr:rowOff>
    </xdr:to>
    <xdr:sp macro="" textlink="">
      <xdr:nvSpPr>
        <xdr:cNvPr id="15" name="Callout: Bent 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685945" y="5843360"/>
          <a:ext cx="945256" cy="20523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24929"/>
            <a:gd name="adj6" fmla="val -3004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Sum in Cell D18</a:t>
          </a:r>
        </a:p>
      </xdr:txBody>
    </xdr:sp>
    <xdr:clientData/>
  </xdr:twoCellAnchor>
  <xdr:twoCellAnchor>
    <xdr:from>
      <xdr:col>23</xdr:col>
      <xdr:colOff>74544</xdr:colOff>
      <xdr:row>26</xdr:row>
      <xdr:rowOff>165866</xdr:rowOff>
    </xdr:from>
    <xdr:to>
      <xdr:col>23</xdr:col>
      <xdr:colOff>360625</xdr:colOff>
      <xdr:row>27</xdr:row>
      <xdr:rowOff>203966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4092716" y="5453883"/>
          <a:ext cx="286081" cy="24830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333113</xdr:colOff>
      <xdr:row>20</xdr:row>
      <xdr:rowOff>0</xdr:rowOff>
    </xdr:from>
    <xdr:to>
      <xdr:col>14</xdr:col>
      <xdr:colOff>250770</xdr:colOff>
      <xdr:row>20</xdr:row>
      <xdr:rowOff>171797</xdr:rowOff>
    </xdr:to>
    <xdr:sp macro="" textlink="">
      <xdr:nvSpPr>
        <xdr:cNvPr id="17" name="Callout: Bent 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826785" y="4131879"/>
          <a:ext cx="489157" cy="171797"/>
        </a:xfrm>
        <a:prstGeom prst="borderCallout2">
          <a:avLst>
            <a:gd name="adj1" fmla="val 15176"/>
            <a:gd name="adj2" fmla="val 106410"/>
            <a:gd name="adj3" fmla="val 15090"/>
            <a:gd name="adj4" fmla="val 129369"/>
            <a:gd name="adj5" fmla="val 33322"/>
            <a:gd name="adj6" fmla="val 1622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Area 1</a:t>
          </a:r>
        </a:p>
      </xdr:txBody>
    </xdr:sp>
    <xdr:clientData/>
  </xdr:twoCellAnchor>
  <xdr:twoCellAnchor>
    <xdr:from>
      <xdr:col>13</xdr:col>
      <xdr:colOff>333113</xdr:colOff>
      <xdr:row>21</xdr:row>
      <xdr:rowOff>59402</xdr:rowOff>
    </xdr:from>
    <xdr:to>
      <xdr:col>14</xdr:col>
      <xdr:colOff>250250</xdr:colOff>
      <xdr:row>22</xdr:row>
      <xdr:rowOff>93866</xdr:rowOff>
    </xdr:to>
    <xdr:sp macro="" textlink="">
      <xdr:nvSpPr>
        <xdr:cNvPr id="18" name="Callout: Bent Lin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826785" y="4401488"/>
          <a:ext cx="488637" cy="244671"/>
        </a:xfrm>
        <a:prstGeom prst="borderCallout2">
          <a:avLst>
            <a:gd name="adj1" fmla="val 15176"/>
            <a:gd name="adj2" fmla="val 106410"/>
            <a:gd name="adj3" fmla="val 15090"/>
            <a:gd name="adj4" fmla="val 129369"/>
            <a:gd name="adj5" fmla="val -32575"/>
            <a:gd name="adj6" fmla="val 166899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Area 2</a:t>
          </a:r>
        </a:p>
      </xdr:txBody>
    </xdr:sp>
    <xdr:clientData/>
  </xdr:twoCellAnchor>
  <xdr:twoCellAnchor>
    <xdr:from>
      <xdr:col>13</xdr:col>
      <xdr:colOff>317216</xdr:colOff>
      <xdr:row>27</xdr:row>
      <xdr:rowOff>18511</xdr:rowOff>
    </xdr:from>
    <xdr:to>
      <xdr:col>14</xdr:col>
      <xdr:colOff>247427</xdr:colOff>
      <xdr:row>28</xdr:row>
      <xdr:rowOff>20069</xdr:rowOff>
    </xdr:to>
    <xdr:sp macro="" textlink="">
      <xdr:nvSpPr>
        <xdr:cNvPr id="24" name="Callout: Bent Lin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810888" y="5621839"/>
          <a:ext cx="501711" cy="211764"/>
        </a:xfrm>
        <a:prstGeom prst="borderCallout2">
          <a:avLst>
            <a:gd name="adj1" fmla="val 15176"/>
            <a:gd name="adj2" fmla="val 106410"/>
            <a:gd name="adj3" fmla="val 15090"/>
            <a:gd name="adj4" fmla="val 129369"/>
            <a:gd name="adj5" fmla="val -29056"/>
            <a:gd name="adj6" fmla="val 164841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Area 2</a:t>
          </a:r>
        </a:p>
      </xdr:txBody>
    </xdr:sp>
    <xdr:clientData/>
  </xdr:twoCellAnchor>
  <xdr:twoCellAnchor>
    <xdr:from>
      <xdr:col>13</xdr:col>
      <xdr:colOff>325690</xdr:colOff>
      <xdr:row>24</xdr:row>
      <xdr:rowOff>93000</xdr:rowOff>
    </xdr:from>
    <xdr:to>
      <xdr:col>14</xdr:col>
      <xdr:colOff>246073</xdr:colOff>
      <xdr:row>25</xdr:row>
      <xdr:rowOff>116034</xdr:rowOff>
    </xdr:to>
    <xdr:sp macro="" textlink="">
      <xdr:nvSpPr>
        <xdr:cNvPr id="25" name="Callout: Bent Lin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8819362" y="5065707"/>
          <a:ext cx="491883" cy="233241"/>
        </a:xfrm>
        <a:prstGeom prst="borderCallout2">
          <a:avLst>
            <a:gd name="adj1" fmla="val 15176"/>
            <a:gd name="adj2" fmla="val 106410"/>
            <a:gd name="adj3" fmla="val 15090"/>
            <a:gd name="adj4" fmla="val 129369"/>
            <a:gd name="adj5" fmla="val 40970"/>
            <a:gd name="adj6" fmla="val 164986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Area 1</a:t>
          </a:r>
        </a:p>
      </xdr:txBody>
    </xdr:sp>
    <xdr:clientData/>
  </xdr:twoCellAnchor>
  <xdr:twoCellAnchor editAs="oneCell">
    <xdr:from>
      <xdr:col>24</xdr:col>
      <xdr:colOff>71752</xdr:colOff>
      <xdr:row>5</xdr:row>
      <xdr:rowOff>162995</xdr:rowOff>
    </xdr:from>
    <xdr:to>
      <xdr:col>33</xdr:col>
      <xdr:colOff>398335</xdr:colOff>
      <xdr:row>11</xdr:row>
      <xdr:rowOff>18242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28193" y="1485289"/>
          <a:ext cx="5972666" cy="12855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36</xdr:row>
      <xdr:rowOff>84684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24675" cy="6942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2</xdr:row>
      <xdr:rowOff>0</xdr:rowOff>
    </xdr:from>
    <xdr:to>
      <xdr:col>17</xdr:col>
      <xdr:colOff>53633</xdr:colOff>
      <xdr:row>7</xdr:row>
      <xdr:rowOff>172964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419100"/>
          <a:ext cx="3695993" cy="121690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95251</xdr:colOff>
      <xdr:row>17</xdr:row>
      <xdr:rowOff>57374</xdr:rowOff>
    </xdr:from>
    <xdr:to>
      <xdr:col>17</xdr:col>
      <xdr:colOff>98178</xdr:colOff>
      <xdr:row>30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7041" y="3615914"/>
          <a:ext cx="3660527" cy="2821081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121360</xdr:colOff>
      <xdr:row>31</xdr:row>
      <xdr:rowOff>129652</xdr:rowOff>
    </xdr:from>
    <xdr:to>
      <xdr:col>18</xdr:col>
      <xdr:colOff>53754</xdr:colOff>
      <xdr:row>42</xdr:row>
      <xdr:rowOff>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8865" y="6629512"/>
          <a:ext cx="4201499" cy="217192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114300</xdr:colOff>
      <xdr:row>7</xdr:row>
      <xdr:rowOff>26670</xdr:rowOff>
    </xdr:from>
    <xdr:to>
      <xdr:col>18</xdr:col>
      <xdr:colOff>227584</xdr:colOff>
      <xdr:row>16</xdr:row>
      <xdr:rowOff>53946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39100" y="1491615"/>
          <a:ext cx="3161284" cy="1918941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422350</xdr:colOff>
      <xdr:row>12</xdr:row>
      <xdr:rowOff>26334</xdr:rowOff>
    </xdr:from>
    <xdr:to>
      <xdr:col>9</xdr:col>
      <xdr:colOff>230683</xdr:colOff>
      <xdr:row>16</xdr:row>
      <xdr:rowOff>55066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4146"/>
        <a:stretch/>
      </xdr:blipFill>
      <xdr:spPr>
        <a:xfrm>
          <a:off x="422350" y="2537124"/>
          <a:ext cx="5294733" cy="8745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163158</xdr:colOff>
      <xdr:row>16</xdr:row>
      <xdr:rowOff>208767</xdr:rowOff>
    </xdr:from>
    <xdr:to>
      <xdr:col>4</xdr:col>
      <xdr:colOff>587017</xdr:colOff>
      <xdr:row>28</xdr:row>
      <xdr:rowOff>170667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93863" y="3565377"/>
          <a:ext cx="1035364" cy="2476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95250</xdr:colOff>
      <xdr:row>34</xdr:row>
      <xdr:rowOff>149434</xdr:rowOff>
    </xdr:from>
    <xdr:to>
      <xdr:col>7</xdr:col>
      <xdr:colOff>563880</xdr:colOff>
      <xdr:row>41</xdr:row>
      <xdr:rowOff>25096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50" y="7274134"/>
          <a:ext cx="1687830" cy="13425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2</xdr:row>
      <xdr:rowOff>0</xdr:rowOff>
    </xdr:from>
    <xdr:to>
      <xdr:col>17</xdr:col>
      <xdr:colOff>57443</xdr:colOff>
      <xdr:row>7</xdr:row>
      <xdr:rowOff>169154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419100"/>
          <a:ext cx="3695993" cy="122071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95251</xdr:colOff>
      <xdr:row>17</xdr:row>
      <xdr:rowOff>57374</xdr:rowOff>
    </xdr:from>
    <xdr:to>
      <xdr:col>17</xdr:col>
      <xdr:colOff>94368</xdr:colOff>
      <xdr:row>30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7041" y="3615914"/>
          <a:ext cx="3660527" cy="2822986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121360</xdr:colOff>
      <xdr:row>31</xdr:row>
      <xdr:rowOff>129652</xdr:rowOff>
    </xdr:from>
    <xdr:to>
      <xdr:col>18</xdr:col>
      <xdr:colOff>57564</xdr:colOff>
      <xdr:row>42</xdr:row>
      <xdr:rowOff>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8865" y="6629512"/>
          <a:ext cx="4201499" cy="2181449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114300</xdr:colOff>
      <xdr:row>7</xdr:row>
      <xdr:rowOff>26670</xdr:rowOff>
    </xdr:from>
    <xdr:to>
      <xdr:col>18</xdr:col>
      <xdr:colOff>227584</xdr:colOff>
      <xdr:row>16</xdr:row>
      <xdr:rowOff>57756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39100" y="1491615"/>
          <a:ext cx="3161284" cy="1918941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422350</xdr:colOff>
      <xdr:row>12</xdr:row>
      <xdr:rowOff>26334</xdr:rowOff>
    </xdr:from>
    <xdr:to>
      <xdr:col>9</xdr:col>
      <xdr:colOff>230683</xdr:colOff>
      <xdr:row>16</xdr:row>
      <xdr:rowOff>58876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24146"/>
        <a:stretch/>
      </xdr:blipFill>
      <xdr:spPr>
        <a:xfrm>
          <a:off x="422350" y="2537124"/>
          <a:ext cx="5294733" cy="86312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163158</xdr:colOff>
      <xdr:row>16</xdr:row>
      <xdr:rowOff>208767</xdr:rowOff>
    </xdr:from>
    <xdr:to>
      <xdr:col>5</xdr:col>
      <xdr:colOff>277</xdr:colOff>
      <xdr:row>28</xdr:row>
      <xdr:rowOff>174477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93863" y="3565377"/>
          <a:ext cx="1027744" cy="24745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5" totalsRowShown="0">
  <autoFilter ref="B2:B5" xr:uid="{00000000-0009-0000-0100-000001000000}"/>
  <sortState xmlns:xlrd2="http://schemas.microsoft.com/office/spreadsheetml/2017/richdata2" ref="B3:B4">
    <sortCondition ref="B4"/>
  </sortState>
  <tableColumns count="1">
    <tableColumn id="1" xr3:uid="{00000000-0010-0000-0000-000001000000}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cusonenergy.com/business/catalog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 tint="-0.249977111117893"/>
  </sheetPr>
  <dimension ref="A1:AN114"/>
  <sheetViews>
    <sheetView showGridLines="0" tabSelected="1" zoomScaleNormal="100" workbookViewId="0">
      <selection activeCell="E22" sqref="E22"/>
    </sheetView>
  </sheetViews>
  <sheetFormatPr defaultColWidth="8.85546875" defaultRowHeight="15" x14ac:dyDescent="0.25"/>
  <cols>
    <col min="1" max="1" width="2" style="23" customWidth="1"/>
    <col min="2" max="2" width="12.140625" style="23" customWidth="1"/>
    <col min="3" max="3" width="16.85546875" style="23" customWidth="1"/>
    <col min="4" max="4" width="11.5703125" style="23" customWidth="1"/>
    <col min="5" max="5" width="23.85546875" style="23" customWidth="1"/>
    <col min="6" max="6" width="0.85546875" style="23" customWidth="1"/>
    <col min="7" max="7" width="14.7109375" style="23" customWidth="1"/>
    <col min="8" max="8" width="22.85546875" style="23" customWidth="1"/>
    <col min="9" max="9" width="11.7109375" style="23" customWidth="1"/>
    <col min="10" max="10" width="13.85546875" style="23" customWidth="1"/>
    <col min="11" max="11" width="11.28515625" style="23" customWidth="1"/>
    <col min="12" max="12" width="15.7109375" style="23" customWidth="1"/>
    <col min="13" max="13" width="17.7109375" style="23" hidden="1" customWidth="1"/>
    <col min="14" max="14" width="22.140625" style="23" hidden="1" customWidth="1"/>
    <col min="15" max="15" width="16.7109375" style="23" hidden="1" customWidth="1"/>
    <col min="16" max="16" width="45" style="23" hidden="1" customWidth="1"/>
    <col min="17" max="17" width="22.42578125" style="23" hidden="1" customWidth="1"/>
    <col min="18" max="18" width="13.85546875" style="23" hidden="1" customWidth="1"/>
    <col min="19" max="19" width="45.7109375" style="23" hidden="1" customWidth="1"/>
    <col min="20" max="20" width="12" style="23" hidden="1" customWidth="1"/>
    <col min="21" max="21" width="13.7109375" style="23" hidden="1" customWidth="1"/>
    <col min="22" max="22" width="12.7109375" style="23" hidden="1" customWidth="1"/>
    <col min="23" max="23" width="13.28515625" style="23" hidden="1" customWidth="1"/>
    <col min="24" max="24" width="11.85546875" style="23" hidden="1" customWidth="1"/>
    <col min="25" max="25" width="13.42578125" style="23" hidden="1" customWidth="1"/>
    <col min="26" max="26" width="13.28515625" style="23" hidden="1" customWidth="1"/>
    <col min="27" max="27" width="9.7109375" style="23" hidden="1" customWidth="1"/>
    <col min="28" max="28" width="34.7109375" style="23" hidden="1" customWidth="1"/>
    <col min="29" max="29" width="18.7109375" style="23" hidden="1" customWidth="1"/>
    <col min="30" max="30" width="8.5703125" style="23" hidden="1" customWidth="1"/>
    <col min="31" max="31" width="7.28515625" style="23" hidden="1" customWidth="1"/>
    <col min="32" max="32" width="15.28515625" style="23" hidden="1" customWidth="1"/>
    <col min="33" max="40" width="8.85546875" style="23" hidden="1" customWidth="1"/>
    <col min="41" max="16384" width="8.85546875" style="23"/>
  </cols>
  <sheetData>
    <row r="1" spans="1:35" ht="52.9" customHeight="1" x14ac:dyDescent="0.25">
      <c r="M1" s="235"/>
    </row>
    <row r="2" spans="1:35" s="18" customFormat="1" ht="52.15" customHeight="1" x14ac:dyDescent="0.35">
      <c r="B2" s="313" t="s">
        <v>0</v>
      </c>
      <c r="C2" s="313"/>
      <c r="D2" s="314"/>
      <c r="E2" s="314"/>
      <c r="F2" s="314"/>
      <c r="G2" s="314"/>
      <c r="H2" s="314"/>
      <c r="I2" s="314"/>
      <c r="J2" s="314"/>
      <c r="K2" s="314"/>
      <c r="L2" s="314"/>
      <c r="M2"/>
      <c r="N2" s="23"/>
      <c r="O2" s="23"/>
      <c r="P2" s="23"/>
      <c r="Q2" s="23"/>
      <c r="R2" s="23"/>
    </row>
    <row r="3" spans="1:35" s="18" customFormat="1" ht="22.9" customHeight="1" x14ac:dyDescent="0.3">
      <c r="N3" s="23"/>
      <c r="O3" s="23"/>
      <c r="P3" s="23"/>
      <c r="Q3" s="23"/>
      <c r="R3" s="23"/>
    </row>
    <row r="4" spans="1:35" s="18" customFormat="1" ht="179.25" customHeight="1" x14ac:dyDescent="0.3">
      <c r="B4" s="319" t="s">
        <v>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N4" s="23"/>
      <c r="O4" s="23"/>
      <c r="P4" s="23"/>
      <c r="Q4" s="23"/>
      <c r="R4" s="23"/>
    </row>
    <row r="5" spans="1:35" s="18" customFormat="1" ht="17.25" x14ac:dyDescent="0.3">
      <c r="B5" s="320" t="s">
        <v>2</v>
      </c>
      <c r="C5" s="320"/>
      <c r="D5" s="216"/>
      <c r="E5" s="216"/>
      <c r="F5" s="216"/>
      <c r="G5" s="216"/>
      <c r="H5" s="216"/>
      <c r="I5" s="216"/>
      <c r="J5" s="216"/>
      <c r="K5" s="216"/>
      <c r="L5" s="216"/>
      <c r="N5" s="23"/>
      <c r="O5" s="23"/>
      <c r="P5" s="23"/>
      <c r="Q5" s="23"/>
      <c r="R5" s="23"/>
    </row>
    <row r="6" spans="1:35" s="18" customFormat="1" ht="16.5" x14ac:dyDescent="0.3">
      <c r="B6" s="309" t="s">
        <v>3</v>
      </c>
      <c r="C6" s="309"/>
      <c r="D6" s="309"/>
      <c r="E6" s="309"/>
      <c r="F6" s="309"/>
      <c r="G6" s="309"/>
      <c r="H6" s="309"/>
      <c r="I6" s="309"/>
      <c r="J6" s="309"/>
      <c r="K6" s="309"/>
      <c r="L6" s="236" t="s">
        <v>4</v>
      </c>
      <c r="N6" s="23"/>
      <c r="O6"/>
      <c r="P6"/>
      <c r="Q6"/>
      <c r="R6"/>
    </row>
    <row r="7" spans="1:35" s="18" customFormat="1" ht="18.600000000000001" customHeight="1" x14ac:dyDescent="0.3">
      <c r="B7" s="19"/>
      <c r="C7" s="220"/>
      <c r="D7" s="318" t="str">
        <f>IF(L6="Yes","Select 'COMcheck' from the 'I'm providing the required info via:' drop-down below and proceed",IF(L6="No","Continue to next question",IF(L6="Select Yes or No"," ")))</f>
        <v xml:space="preserve"> </v>
      </c>
      <c r="E7" s="318"/>
      <c r="F7" s="318"/>
      <c r="G7" s="318"/>
      <c r="H7" s="318"/>
      <c r="I7" s="318"/>
      <c r="J7" s="318"/>
      <c r="K7" s="318"/>
      <c r="L7" s="318"/>
      <c r="N7" s="23"/>
      <c r="O7"/>
      <c r="P7"/>
      <c r="Q7"/>
      <c r="R7"/>
      <c r="AB7"/>
      <c r="AC7"/>
    </row>
    <row r="8" spans="1:35" s="18" customFormat="1" ht="16.5" x14ac:dyDescent="0.3">
      <c r="B8" s="19"/>
      <c r="C8" s="309" t="str">
        <f>IF(L6="No","Was the project overseen by a credentialed lighting designer (see list above)?",IF(L6="Yes", "",""))</f>
        <v/>
      </c>
      <c r="D8" s="309"/>
      <c r="E8" s="309"/>
      <c r="F8" s="309"/>
      <c r="G8" s="309"/>
      <c r="H8" s="309"/>
      <c r="I8" s="309"/>
      <c r="J8" s="309"/>
      <c r="K8" s="309"/>
      <c r="L8" s="236" t="s">
        <v>4</v>
      </c>
      <c r="N8" s="23"/>
      <c r="O8"/>
      <c r="P8"/>
      <c r="Q8"/>
      <c r="R8"/>
      <c r="AB8"/>
      <c r="AC8"/>
      <c r="AD8"/>
      <c r="AE8"/>
      <c r="AF8"/>
    </row>
    <row r="9" spans="1:35" s="18" customFormat="1" ht="16.899999999999999" customHeight="1" x14ac:dyDescent="0.3">
      <c r="B9" s="19"/>
      <c r="C9" s="221"/>
      <c r="D9" s="310" t="str">
        <f>IF(L8="Yes","Select 'Individual Files' from the 'I'm providing the required info via:' drop-down below and proceed",IF(L8="No","Continue to next question",IF(L8="Select Yes or No"," ")))</f>
        <v xml:space="preserve"> </v>
      </c>
      <c r="E9" s="310"/>
      <c r="F9" s="310"/>
      <c r="G9" s="310"/>
      <c r="H9" s="310"/>
      <c r="I9" s="310"/>
      <c r="J9" s="310"/>
      <c r="K9" s="310"/>
      <c r="L9" s="310"/>
      <c r="N9" s="23"/>
      <c r="O9"/>
      <c r="P9"/>
      <c r="Q9"/>
      <c r="R9"/>
      <c r="AB9"/>
      <c r="AC9"/>
      <c r="AD9"/>
      <c r="AE9"/>
      <c r="AF9"/>
    </row>
    <row r="10" spans="1:35" ht="14.45" customHeight="1" x14ac:dyDescent="0.3">
      <c r="A10" s="18"/>
      <c r="B10" s="19"/>
      <c r="C10" s="309" t="str">
        <f>IF(L8="No","Are ALL fixtures installed either DLC or ENERGY® STAR listed?","")</f>
        <v/>
      </c>
      <c r="D10" s="309"/>
      <c r="E10" s="309"/>
      <c r="F10" s="309"/>
      <c r="G10" s="309"/>
      <c r="H10" s="309"/>
      <c r="I10" s="309"/>
      <c r="J10" s="309"/>
      <c r="K10" s="309"/>
      <c r="L10" s="236" t="s">
        <v>4</v>
      </c>
      <c r="M10" s="18"/>
      <c r="N10" s="286" t="s">
        <v>5</v>
      </c>
      <c r="O10" s="287"/>
      <c r="P10" s="18"/>
      <c r="Q10" s="286" t="s">
        <v>6</v>
      </c>
      <c r="R10" s="287"/>
      <c r="S10" s="18"/>
      <c r="T10" s="18"/>
      <c r="AB10"/>
      <c r="AC10"/>
      <c r="AD10"/>
      <c r="AE10"/>
      <c r="AF10"/>
    </row>
    <row r="11" spans="1:35" ht="16.899999999999999" customHeight="1" x14ac:dyDescent="0.3">
      <c r="A11" s="18"/>
      <c r="B11" s="19"/>
      <c r="C11" s="18"/>
      <c r="D11" s="310" t="str">
        <f>IF(L10="Yes","Select 'Individual Files' from the 'I'm providing the required info via:' drop-down below and proceed",IF(L10="No","Project does not qualify, do not proceed",IF(L10="Select Yes or No"," ")))</f>
        <v xml:space="preserve"> </v>
      </c>
      <c r="E11" s="310"/>
      <c r="F11" s="310"/>
      <c r="G11" s="310"/>
      <c r="H11" s="310"/>
      <c r="I11" s="310"/>
      <c r="J11" s="310"/>
      <c r="K11" s="310"/>
      <c r="L11" s="310"/>
      <c r="M11" s="18"/>
      <c r="N11" s="147" t="s">
        <v>7</v>
      </c>
      <c r="O11" s="208">
        <f>W88</f>
        <v>0</v>
      </c>
      <c r="P11" s="164" t="s">
        <v>8</v>
      </c>
      <c r="Q11" s="147" t="s">
        <v>7</v>
      </c>
      <c r="R11" s="208">
        <f>'Fixture List Individual Files'!N1065</f>
        <v>0</v>
      </c>
      <c r="S11" s="164" t="s">
        <v>8</v>
      </c>
      <c r="T11" s="3"/>
      <c r="AB11"/>
      <c r="AC11"/>
      <c r="AD11"/>
      <c r="AE11"/>
      <c r="AF11"/>
    </row>
    <row r="12" spans="1:35" ht="16.5" x14ac:dyDescent="0.3">
      <c r="A12" s="18"/>
      <c r="C12" s="312" t="s">
        <v>9</v>
      </c>
      <c r="D12" s="312"/>
      <c r="E12" s="312"/>
      <c r="F12" s="312"/>
      <c r="G12" s="312"/>
      <c r="H12" s="312"/>
      <c r="I12" s="312"/>
      <c r="J12" s="312"/>
      <c r="K12" s="312"/>
      <c r="L12" s="258" t="s">
        <v>4</v>
      </c>
      <c r="M12" s="18"/>
      <c r="N12" s="147" t="s">
        <v>10</v>
      </c>
      <c r="O12" s="209">
        <v>1</v>
      </c>
      <c r="P12" s="165"/>
      <c r="Q12" s="147" t="s">
        <v>10</v>
      </c>
      <c r="R12" s="209">
        <v>1</v>
      </c>
      <c r="AB12"/>
      <c r="AC12"/>
      <c r="AD12"/>
      <c r="AE12"/>
      <c r="AF12"/>
    </row>
    <row r="13" spans="1:35" ht="16.899999999999999" customHeight="1" x14ac:dyDescent="0.3">
      <c r="A13" s="18"/>
      <c r="B13" s="216"/>
      <c r="C13" s="216"/>
      <c r="D13" s="311" t="str">
        <f>IF(AND(L12="Yes"),"Focus on Energy will contact you for more information.",IF(AND(L6="Yes",L12="Yes"),"Proceed with LPD  sections",IF(AND(L10="No",L12="Yes"),"Project does not qualify, do not proceed",IF(AND(L12="No",L10="No"),"Project does not qualify, do not proceed",IF(AND(L12="No"),"",IF(L12="Select Yes or No",""))))))</f>
        <v/>
      </c>
      <c r="E13" s="311"/>
      <c r="F13" s="311"/>
      <c r="G13" s="311"/>
      <c r="H13" s="311"/>
      <c r="I13" s="311"/>
      <c r="J13" s="311"/>
      <c r="K13" s="311"/>
      <c r="L13" s="311"/>
      <c r="M13" s="18"/>
      <c r="N13" s="147" t="s">
        <v>11</v>
      </c>
      <c r="O13" s="210">
        <f>Y88</f>
        <v>0</v>
      </c>
      <c r="P13" s="166" t="s">
        <v>12</v>
      </c>
      <c r="Q13" s="147" t="s">
        <v>11</v>
      </c>
      <c r="R13" s="210">
        <f>0.57*SUM(C33:C57)*'Fixture List Individual Files'!M1067</f>
        <v>0</v>
      </c>
      <c r="S13" s="166" t="s">
        <v>13</v>
      </c>
      <c r="AB13"/>
      <c r="AC13"/>
      <c r="AD13"/>
      <c r="AE13"/>
      <c r="AF13"/>
    </row>
    <row r="14" spans="1:35" ht="16.899999999999999" customHeight="1" x14ac:dyDescent="0.3">
      <c r="A14" s="18"/>
      <c r="B14" s="298" t="s">
        <v>14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0"/>
      <c r="N14" s="148"/>
      <c r="O14" s="146"/>
      <c r="P14" s="167"/>
      <c r="Q14" s="148"/>
      <c r="R14" s="146"/>
      <c r="Y14" s="175" t="s">
        <v>15</v>
      </c>
      <c r="Z14" s="217" t="s">
        <v>16</v>
      </c>
      <c r="AA14" s="218"/>
      <c r="AB14" s="218"/>
      <c r="AC14" s="218"/>
      <c r="AD14" s="218"/>
      <c r="AE14" s="219"/>
      <c r="AF14"/>
      <c r="AG14"/>
      <c r="AH14"/>
      <c r="AI14"/>
    </row>
    <row r="15" spans="1:35" ht="16.899999999999999" customHeight="1" x14ac:dyDescent="0.3">
      <c r="A15" s="18"/>
      <c r="B15" s="275" t="s">
        <v>17</v>
      </c>
      <c r="C15" s="315"/>
      <c r="D15" s="290"/>
      <c r="E15" s="291"/>
      <c r="F15" s="291"/>
      <c r="G15" s="291"/>
      <c r="H15" s="291"/>
      <c r="I15" s="291"/>
      <c r="J15" s="291"/>
      <c r="K15" s="291"/>
      <c r="L15" s="292"/>
      <c r="M15" s="18"/>
      <c r="N15" s="147" t="s">
        <v>18</v>
      </c>
      <c r="O15" s="211">
        <f>S88</f>
        <v>0</v>
      </c>
      <c r="P15" s="164" t="s">
        <v>19</v>
      </c>
      <c r="Q15" s="147" t="s">
        <v>18</v>
      </c>
      <c r="R15" s="211">
        <f>'Fixture List Individual Files'!M1065</f>
        <v>0</v>
      </c>
      <c r="S15" s="164" t="s">
        <v>19</v>
      </c>
      <c r="Y15" s="173" t="s">
        <v>20</v>
      </c>
      <c r="Z15" s="171" t="s">
        <v>21</v>
      </c>
      <c r="AA15" s="176" t="s">
        <v>22</v>
      </c>
      <c r="AB15" s="177" t="s">
        <v>23</v>
      </c>
      <c r="AC15" s="177" t="s">
        <v>24</v>
      </c>
      <c r="AD15" s="178" t="s">
        <v>25</v>
      </c>
      <c r="AE15" s="179" t="s">
        <v>26</v>
      </c>
      <c r="AF15"/>
      <c r="AG15"/>
      <c r="AH15"/>
      <c r="AI15"/>
    </row>
    <row r="16" spans="1:35" ht="16.899999999999999" customHeight="1" x14ac:dyDescent="0.3">
      <c r="A16" s="18"/>
      <c r="B16" s="275" t="s">
        <v>27</v>
      </c>
      <c r="C16" s="276"/>
      <c r="D16" s="290"/>
      <c r="E16" s="291"/>
      <c r="F16" s="291"/>
      <c r="G16" s="291"/>
      <c r="H16" s="291"/>
      <c r="I16" s="291"/>
      <c r="J16" s="291"/>
      <c r="K16" s="291"/>
      <c r="L16" s="292"/>
      <c r="M16" s="18"/>
      <c r="N16" s="147" t="s">
        <v>28</v>
      </c>
      <c r="O16" s="212">
        <f>W88</f>
        <v>0</v>
      </c>
      <c r="P16" s="164" t="s">
        <v>19</v>
      </c>
      <c r="Q16" s="147" t="s">
        <v>28</v>
      </c>
      <c r="R16" s="212">
        <f>'Fixture List Individual Files'!N1065</f>
        <v>0</v>
      </c>
      <c r="S16" s="164" t="s">
        <v>19</v>
      </c>
      <c r="Y16" s="174" t="s">
        <v>29</v>
      </c>
      <c r="Z16" s="170" t="s">
        <v>21</v>
      </c>
      <c r="AA16" s="177" t="s">
        <v>22</v>
      </c>
      <c r="AB16" s="180" t="s">
        <v>23</v>
      </c>
      <c r="AC16" s="180" t="s">
        <v>24</v>
      </c>
      <c r="AD16" s="179" t="s">
        <v>25</v>
      </c>
      <c r="AE16" s="181" t="s">
        <v>26</v>
      </c>
      <c r="AF16"/>
      <c r="AG16"/>
      <c r="AH16"/>
      <c r="AI16"/>
    </row>
    <row r="17" spans="1:35" ht="16.899999999999999" customHeight="1" x14ac:dyDescent="0.3">
      <c r="A17" s="18"/>
      <c r="B17" s="275" t="s">
        <v>30</v>
      </c>
      <c r="C17" s="276"/>
      <c r="D17" s="290"/>
      <c r="E17" s="291"/>
      <c r="F17" s="292"/>
      <c r="G17" s="22" t="s">
        <v>31</v>
      </c>
      <c r="H17" s="316"/>
      <c r="I17" s="317"/>
      <c r="J17" s="22" t="s">
        <v>32</v>
      </c>
      <c r="K17" s="296"/>
      <c r="L17" s="297"/>
      <c r="M17" s="18"/>
      <c r="N17" s="147" t="s">
        <v>33</v>
      </c>
      <c r="O17" s="212">
        <f>X88</f>
        <v>0</v>
      </c>
      <c r="P17" s="164" t="s">
        <v>19</v>
      </c>
      <c r="Q17" s="147" t="s">
        <v>33</v>
      </c>
      <c r="R17" s="212">
        <f>'Fixture List Individual Files'!O1065</f>
        <v>0</v>
      </c>
      <c r="S17" s="164" t="s">
        <v>19</v>
      </c>
      <c r="Y17" s="173" t="s">
        <v>34</v>
      </c>
      <c r="Z17" s="171" t="s">
        <v>21</v>
      </c>
      <c r="AA17" s="176" t="s">
        <v>22</v>
      </c>
      <c r="AB17" s="176" t="s">
        <v>23</v>
      </c>
      <c r="AC17" s="176" t="s">
        <v>24</v>
      </c>
      <c r="AD17" s="179" t="s">
        <v>25</v>
      </c>
      <c r="AE17" s="179" t="s">
        <v>26</v>
      </c>
      <c r="AF17"/>
      <c r="AG17"/>
      <c r="AH17"/>
      <c r="AI17"/>
    </row>
    <row r="18" spans="1:35" ht="16.899999999999999" customHeight="1" x14ac:dyDescent="0.3">
      <c r="A18" s="18"/>
      <c r="B18" s="275" t="s">
        <v>35</v>
      </c>
      <c r="C18" s="276"/>
      <c r="D18" s="290"/>
      <c r="E18" s="291"/>
      <c r="F18" s="291"/>
      <c r="G18" s="291"/>
      <c r="H18" s="291"/>
      <c r="I18" s="291"/>
      <c r="J18" s="291"/>
      <c r="K18" s="291"/>
      <c r="L18" s="292"/>
      <c r="M18" s="18"/>
      <c r="N18" s="149"/>
      <c r="O18" s="146"/>
      <c r="P18" s="167"/>
      <c r="Q18" s="149"/>
      <c r="R18" s="146"/>
      <c r="S18" s="167"/>
      <c r="Y18" s="174" t="s">
        <v>36</v>
      </c>
      <c r="Z18" s="170" t="s">
        <v>21</v>
      </c>
      <c r="AA18" s="180" t="s">
        <v>22</v>
      </c>
      <c r="AB18" s="177" t="s">
        <v>23</v>
      </c>
      <c r="AC18" s="177" t="s">
        <v>24</v>
      </c>
      <c r="AD18" s="179" t="s">
        <v>25</v>
      </c>
      <c r="AE18" s="181" t="s">
        <v>26</v>
      </c>
      <c r="AF18"/>
      <c r="AG18"/>
      <c r="AH18"/>
      <c r="AI18"/>
    </row>
    <row r="19" spans="1:35" ht="15" customHeight="1" x14ac:dyDescent="0.3">
      <c r="A19" s="18"/>
      <c r="B19" s="275" t="s">
        <v>37</v>
      </c>
      <c r="C19" s="276"/>
      <c r="D19" s="277"/>
      <c r="E19" s="278"/>
      <c r="F19" s="278"/>
      <c r="G19" s="278"/>
      <c r="H19" s="278"/>
      <c r="I19" s="278"/>
      <c r="J19" s="278"/>
      <c r="K19" s="278"/>
      <c r="L19" s="279"/>
      <c r="M19" s="18"/>
      <c r="N19" s="150" t="s">
        <v>38</v>
      </c>
      <c r="O19" s="213">
        <f>L58</f>
        <v>0</v>
      </c>
      <c r="P19" s="164" t="s">
        <v>39</v>
      </c>
      <c r="Q19" s="150" t="s">
        <v>38</v>
      </c>
      <c r="R19" s="213">
        <f>'Fixture List Individual Files'!P1065</f>
        <v>0</v>
      </c>
      <c r="S19" s="164" t="s">
        <v>39</v>
      </c>
      <c r="Y19" s="173" t="s">
        <v>40</v>
      </c>
      <c r="Z19" s="172" t="s">
        <v>21</v>
      </c>
      <c r="AA19" s="177" t="s">
        <v>22</v>
      </c>
      <c r="AB19" s="177" t="s">
        <v>23</v>
      </c>
      <c r="AC19" s="177" t="s">
        <v>24</v>
      </c>
      <c r="AD19" s="179" t="s">
        <v>25</v>
      </c>
      <c r="AE19" s="179" t="s">
        <v>26</v>
      </c>
      <c r="AF19"/>
      <c r="AG19"/>
      <c r="AH19"/>
      <c r="AI19"/>
    </row>
    <row r="20" spans="1:35" ht="16.899999999999999" customHeight="1" x14ac:dyDescent="0.3">
      <c r="B20" s="275" t="s">
        <v>41</v>
      </c>
      <c r="C20" s="276"/>
      <c r="D20" s="277"/>
      <c r="E20" s="278"/>
      <c r="F20" s="278"/>
      <c r="G20" s="278"/>
      <c r="H20" s="278"/>
      <c r="I20" s="278"/>
      <c r="J20" s="278"/>
      <c r="K20" s="278"/>
      <c r="L20" s="279"/>
      <c r="O20"/>
      <c r="P20"/>
      <c r="Q20"/>
      <c r="R20"/>
      <c r="S20"/>
      <c r="Y20" s="174"/>
      <c r="Z20" s="170" t="s">
        <v>21</v>
      </c>
      <c r="AA20" s="180" t="s">
        <v>22</v>
      </c>
      <c r="AB20" s="180" t="s">
        <v>23</v>
      </c>
      <c r="AC20" s="180" t="s">
        <v>24</v>
      </c>
      <c r="AD20" s="181" t="s">
        <v>25</v>
      </c>
      <c r="AE20" s="181" t="s">
        <v>26</v>
      </c>
      <c r="AF20"/>
      <c r="AG20"/>
      <c r="AH20"/>
      <c r="AI20"/>
    </row>
    <row r="21" spans="1:35" ht="21" customHeight="1" thickBot="1" x14ac:dyDescent="0.35">
      <c r="E21" s="21"/>
      <c r="F21" s="21"/>
      <c r="G21" s="24"/>
      <c r="H21" s="25"/>
      <c r="I21" s="25"/>
      <c r="J21" s="25"/>
      <c r="K21" s="25"/>
      <c r="L21" s="25"/>
      <c r="O21" s="18"/>
      <c r="P21"/>
      <c r="Q21"/>
      <c r="R21"/>
      <c r="S21"/>
      <c r="T21"/>
      <c r="U21"/>
      <c r="V21"/>
      <c r="W21"/>
      <c r="X21" s="18"/>
      <c r="Y21" s="18"/>
      <c r="Z21"/>
      <c r="AA21"/>
      <c r="AB21"/>
      <c r="AC21"/>
      <c r="AD21"/>
      <c r="AE21"/>
      <c r="AF21"/>
    </row>
    <row r="22" spans="1:35" ht="57.6" customHeight="1" thickBot="1" x14ac:dyDescent="0.4">
      <c r="D22" s="26" t="s">
        <v>42</v>
      </c>
      <c r="E22" s="113" t="s">
        <v>45</v>
      </c>
      <c r="G22" s="205" t="s">
        <v>44</v>
      </c>
      <c r="H22" s="114" t="s">
        <v>45</v>
      </c>
      <c r="J22" s="293" t="s">
        <v>46</v>
      </c>
      <c r="K22" s="294"/>
      <c r="L22" s="295"/>
      <c r="M22" s="186"/>
      <c r="N22" s="285" t="s">
        <v>47</v>
      </c>
      <c r="O22" s="285"/>
      <c r="P22" s="285"/>
      <c r="Q22" s="285"/>
      <c r="R22" s="285"/>
      <c r="S22" s="202" t="s">
        <v>48</v>
      </c>
      <c r="T22" s="192" t="s">
        <v>49</v>
      </c>
      <c r="U22"/>
      <c r="V22"/>
      <c r="W22"/>
      <c r="X22"/>
      <c r="Y22"/>
      <c r="Z22"/>
      <c r="AA22"/>
      <c r="AB22"/>
      <c r="AC22"/>
      <c r="AD22"/>
      <c r="AE22"/>
      <c r="AF22"/>
    </row>
    <row r="23" spans="1:35" ht="16.899999999999999" customHeight="1" x14ac:dyDescent="0.3">
      <c r="J23" s="274" t="s">
        <v>50</v>
      </c>
      <c r="K23" s="274"/>
      <c r="L23" s="184" t="s">
        <v>51</v>
      </c>
      <c r="M23" s="187" t="s">
        <v>52</v>
      </c>
      <c r="N23" s="262" t="s">
        <v>53</v>
      </c>
      <c r="O23" s="262"/>
      <c r="P23" s="262"/>
      <c r="Q23" s="262"/>
      <c r="R23" s="262"/>
      <c r="S23" s="199"/>
      <c r="T23" s="203"/>
      <c r="U23"/>
      <c r="V23"/>
      <c r="W23"/>
      <c r="X23"/>
      <c r="Y23"/>
      <c r="Z23"/>
      <c r="AA23"/>
    </row>
    <row r="24" spans="1:35" ht="16.5" x14ac:dyDescent="0.3">
      <c r="D24" s="260" t="s">
        <v>54</v>
      </c>
      <c r="E24" s="261" t="s">
        <v>55</v>
      </c>
      <c r="G24" s="283" t="s">
        <v>56</v>
      </c>
      <c r="H24" s="284"/>
      <c r="J24" s="281" t="s">
        <v>57</v>
      </c>
      <c r="K24" s="281"/>
      <c r="L24" s="88">
        <v>3730</v>
      </c>
      <c r="M24" s="188">
        <v>0.77</v>
      </c>
      <c r="N24" s="262" t="s">
        <v>58</v>
      </c>
      <c r="O24" s="262"/>
      <c r="P24" s="262"/>
      <c r="Q24" s="264"/>
      <c r="R24" s="264"/>
      <c r="S24" s="199"/>
      <c r="T24" s="203"/>
      <c r="U24"/>
      <c r="V24"/>
      <c r="W24"/>
      <c r="X24"/>
      <c r="Y24"/>
      <c r="Z24"/>
      <c r="AA24"/>
    </row>
    <row r="25" spans="1:35" ht="16.899999999999999" customHeight="1" x14ac:dyDescent="0.25">
      <c r="C25" s="112" t="str">
        <f>IF(E22="Individual Files","Corresponding Tabs:",IF(E22="COMcheck","Corresponding Tabs:",""))</f>
        <v/>
      </c>
      <c r="G25" s="299" t="s">
        <v>59</v>
      </c>
      <c r="H25" s="300"/>
      <c r="J25" s="281" t="s">
        <v>60</v>
      </c>
      <c r="K25" s="281"/>
      <c r="L25" s="88">
        <v>4745</v>
      </c>
      <c r="M25" s="188">
        <v>0.77</v>
      </c>
      <c r="N25" s="262" t="s">
        <v>61</v>
      </c>
      <c r="O25" s="262"/>
      <c r="P25" s="262"/>
      <c r="Q25" s="262"/>
      <c r="R25" s="262"/>
      <c r="S25" s="265"/>
      <c r="T25" s="203"/>
      <c r="U25"/>
      <c r="V25"/>
      <c r="W25"/>
      <c r="X25"/>
      <c r="Y25"/>
      <c r="Z25"/>
      <c r="AA25"/>
    </row>
    <row r="26" spans="1:35" x14ac:dyDescent="0.25">
      <c r="C26" s="27" t="str">
        <f>IF(E22="Individual Files","Sq. Ft. Area, Fixt List, Wattage &amp; Invoices",IF(E22="COMcheck","As-Built COMcheck &amp; Invoices",""))</f>
        <v/>
      </c>
      <c r="G26" s="301"/>
      <c r="H26" s="302"/>
      <c r="J26" s="281" t="s">
        <v>62</v>
      </c>
      <c r="K26" s="281"/>
      <c r="L26" s="88">
        <v>4698</v>
      </c>
      <c r="M26" s="188">
        <v>0.67</v>
      </c>
      <c r="N26" s="262"/>
      <c r="O26" s="262"/>
      <c r="P26" s="262"/>
      <c r="Q26" s="262"/>
      <c r="R26" s="262"/>
      <c r="S26" s="266"/>
      <c r="T26" s="203"/>
      <c r="U26"/>
      <c r="V26"/>
      <c r="W26"/>
      <c r="X26"/>
      <c r="Y26"/>
      <c r="Z26"/>
      <c r="AA26"/>
      <c r="AC26"/>
    </row>
    <row r="27" spans="1:35" ht="16.899999999999999" customHeight="1" x14ac:dyDescent="0.3">
      <c r="G27" s="303"/>
      <c r="H27" s="304"/>
      <c r="J27" s="281" t="s">
        <v>63</v>
      </c>
      <c r="K27" s="281"/>
      <c r="L27" s="88">
        <v>3239</v>
      </c>
      <c r="M27" s="188">
        <v>0.64</v>
      </c>
      <c r="N27" s="262" t="s">
        <v>64</v>
      </c>
      <c r="O27" s="262"/>
      <c r="P27" s="263"/>
      <c r="Q27" s="264"/>
      <c r="R27" s="264"/>
      <c r="S27" s="199"/>
      <c r="T27" s="203"/>
      <c r="U27"/>
      <c r="V27"/>
      <c r="W27"/>
      <c r="X27"/>
      <c r="Y27"/>
      <c r="Z27"/>
      <c r="AA27"/>
      <c r="AB27"/>
      <c r="AC27"/>
      <c r="AD27"/>
      <c r="AE27"/>
      <c r="AF27"/>
    </row>
    <row r="28" spans="1:35" ht="16.899999999999999" customHeight="1" x14ac:dyDescent="0.3">
      <c r="G28" s="305"/>
      <c r="H28" s="306"/>
      <c r="J28" s="288" t="s">
        <v>65</v>
      </c>
      <c r="K28" s="289"/>
      <c r="L28" s="289"/>
      <c r="M28" s="188"/>
      <c r="N28" s="262" t="s">
        <v>66</v>
      </c>
      <c r="O28" s="262"/>
      <c r="P28" s="263"/>
      <c r="Q28" s="264"/>
      <c r="R28" s="264"/>
      <c r="S28" s="265"/>
      <c r="T28" s="203"/>
      <c r="U28"/>
      <c r="V28"/>
      <c r="W28"/>
      <c r="X28"/>
      <c r="Y28"/>
      <c r="Z28"/>
      <c r="AA28"/>
      <c r="AC28"/>
    </row>
    <row r="29" spans="1:35" ht="16.899999999999999" customHeight="1" x14ac:dyDescent="0.25">
      <c r="G29" s="307"/>
      <c r="H29" s="308"/>
      <c r="M29" s="189"/>
      <c r="N29" s="262"/>
      <c r="O29" s="262"/>
      <c r="P29" s="263"/>
      <c r="Q29" s="264"/>
      <c r="R29" s="264"/>
      <c r="S29" s="266"/>
      <c r="T29" s="203"/>
      <c r="U29"/>
      <c r="V29"/>
      <c r="W29"/>
      <c r="X29"/>
      <c r="Y29"/>
      <c r="Z29"/>
      <c r="AA29"/>
      <c r="AC29"/>
    </row>
    <row r="30" spans="1:35" ht="15" customHeight="1" x14ac:dyDescent="0.25">
      <c r="N30" s="262" t="s">
        <v>67</v>
      </c>
      <c r="O30" s="262"/>
      <c r="P30" s="262"/>
      <c r="Q30" s="264"/>
      <c r="R30" s="264"/>
      <c r="S30" s="265"/>
      <c r="T30" s="203"/>
      <c r="U30"/>
      <c r="V30"/>
      <c r="W30"/>
      <c r="X30"/>
      <c r="Y30"/>
      <c r="Z30"/>
      <c r="AA30"/>
      <c r="AC30"/>
    </row>
    <row r="31" spans="1:35" ht="16.899999999999999" customHeight="1" x14ac:dyDescent="0.25">
      <c r="C31" s="282" t="s">
        <v>68</v>
      </c>
      <c r="D31" s="282"/>
      <c r="E31" s="282"/>
      <c r="F31" s="282"/>
      <c r="G31" s="282"/>
      <c r="H31" s="282"/>
      <c r="I31" s="282"/>
      <c r="J31" s="282"/>
      <c r="K31" s="282"/>
      <c r="L31" s="282"/>
      <c r="N31" s="262"/>
      <c r="O31" s="262"/>
      <c r="P31" s="262"/>
      <c r="Q31" s="264"/>
      <c r="R31" s="264"/>
      <c r="S31" s="266"/>
      <c r="T31" s="203"/>
      <c r="U31"/>
      <c r="V31"/>
      <c r="W31"/>
      <c r="X31"/>
      <c r="Y31"/>
      <c r="Z31"/>
      <c r="AA31"/>
    </row>
    <row r="32" spans="1:35" ht="72.75" x14ac:dyDescent="0.3">
      <c r="C32" s="28" t="s">
        <v>69</v>
      </c>
      <c r="D32" s="28" t="s">
        <v>70</v>
      </c>
      <c r="E32" s="28" t="s">
        <v>71</v>
      </c>
      <c r="F32" s="28"/>
      <c r="G32" s="28" t="s">
        <v>72</v>
      </c>
      <c r="H32" s="28" t="s">
        <v>73</v>
      </c>
      <c r="I32" s="28" t="s">
        <v>74</v>
      </c>
      <c r="J32" s="28" t="s">
        <v>75</v>
      </c>
      <c r="K32" s="28" t="s">
        <v>76</v>
      </c>
      <c r="L32" s="28" t="s">
        <v>77</v>
      </c>
      <c r="M32" s="185"/>
      <c r="N32" s="262" t="s">
        <v>78</v>
      </c>
      <c r="O32" s="262"/>
      <c r="P32" s="263"/>
      <c r="Q32" s="264"/>
      <c r="R32" s="264"/>
      <c r="S32" s="199"/>
      <c r="T32" s="203"/>
      <c r="U32"/>
      <c r="V32"/>
      <c r="W32"/>
      <c r="X32"/>
      <c r="Y32"/>
      <c r="Z32"/>
      <c r="AA32"/>
    </row>
    <row r="33" spans="2:27" ht="16.899999999999999" customHeight="1" x14ac:dyDescent="0.3">
      <c r="B33" s="18" t="str">
        <f>IF(C34&gt;1,"Area 1",IF(C34,"",""))</f>
        <v/>
      </c>
      <c r="C33" s="29">
        <f>IF($E$22="COMCheck",'As-Built COMcheck'!D9,IF($E$22="Individual Files",'Sq. Ft. Area Individual Files'!C11,0))</f>
        <v>0</v>
      </c>
      <c r="D33" s="115"/>
      <c r="E33" s="33">
        <f>IF($E$22="COMCheck",'As-Built COMcheck'!D10,IF($E$22="Individual Files",'Fixture List Individual Files'!E11,0))</f>
        <v>0</v>
      </c>
      <c r="F33" s="31"/>
      <c r="G33" s="32">
        <f>IF($E$22="COMCheck",'As-Built COMcheck'!D12,IF($E$22="Individual Files",'Fixture List Individual Files'!E50,0))</f>
        <v>0</v>
      </c>
      <c r="H33" s="30" t="str">
        <f>IFERROR(ROUND(G33/C33,2),"")</f>
        <v/>
      </c>
      <c r="I33" s="33" t="str">
        <f>IFERROR(ROUND(E33-H33,2),"-")</f>
        <v>-</v>
      </c>
      <c r="J33" s="204" t="str">
        <f>IFERROR(ROUND(C33*D33*I33/1000,0),"")</f>
        <v/>
      </c>
      <c r="K33" s="34">
        <v>0.04</v>
      </c>
      <c r="L33" s="34" t="str">
        <f>IFERROR(J33*K33,"")</f>
        <v/>
      </c>
      <c r="M33" s="185"/>
      <c r="N33" s="262" t="s">
        <v>79</v>
      </c>
      <c r="O33" s="262"/>
      <c r="P33" s="263"/>
      <c r="Q33" s="264"/>
      <c r="R33" s="264"/>
      <c r="S33" s="199"/>
      <c r="T33" s="203"/>
      <c r="U33"/>
      <c r="V33"/>
      <c r="W33"/>
      <c r="X33"/>
      <c r="Y33"/>
      <c r="Z33"/>
      <c r="AA33"/>
    </row>
    <row r="34" spans="2:27" ht="16.5" x14ac:dyDescent="0.3">
      <c r="B34" s="18" t="str">
        <f>IF(C34&gt;1,"Area 2",IF(C34,"",""))</f>
        <v/>
      </c>
      <c r="C34" s="29">
        <f>IF($E$22="COMCheck",'As-Built COMcheck'!D16,IF($E$22="Individual Files",'Sq. Ft. Area Individual Files'!C15,0))</f>
        <v>0</v>
      </c>
      <c r="D34" s="115"/>
      <c r="E34" s="33">
        <f>IF($E$22="COMCheck",'As-Built COMcheck'!D17,IF($E$22="Individual Files",'Fixture List Individual Files'!E53,0))</f>
        <v>0</v>
      </c>
      <c r="F34" s="31"/>
      <c r="G34" s="32">
        <f>IF($E$22="COMCheck",'As-Built COMcheck'!D19,IF($E$22="Individual Files",'Fixture List Individual Files'!E92,0))</f>
        <v>0</v>
      </c>
      <c r="H34" s="30" t="str">
        <f t="shared" ref="H34:H57" si="0">IFERROR(ROUND(G34/C34,2),"")</f>
        <v/>
      </c>
      <c r="I34" s="33" t="str">
        <f>IFERROR(ROUND(E34-H34,2),"-")</f>
        <v>-</v>
      </c>
      <c r="J34" s="204" t="str">
        <f t="shared" ref="J34:J57" si="1">IFERROR(ROUND(C34*D34*I34/1000,0),"")</f>
        <v/>
      </c>
      <c r="K34" s="34">
        <v>0.04</v>
      </c>
      <c r="L34" s="34" t="str">
        <f t="shared" ref="L34:L57" si="2">IFERROR(J34*K34,"")</f>
        <v/>
      </c>
      <c r="M34" s="185"/>
      <c r="N34" s="262" t="s">
        <v>80</v>
      </c>
      <c r="O34" s="262"/>
      <c r="P34" s="263"/>
      <c r="Q34" s="264"/>
      <c r="R34" s="264"/>
      <c r="S34" s="199"/>
      <c r="T34" s="203"/>
      <c r="U34"/>
      <c r="V34"/>
      <c r="W34"/>
      <c r="X34"/>
      <c r="Y34"/>
      <c r="Z34"/>
      <c r="AA34"/>
    </row>
    <row r="35" spans="2:27" ht="16.899999999999999" customHeight="1" x14ac:dyDescent="0.3">
      <c r="B35" s="18" t="str">
        <f>IF(C35&gt;1,"Area 3",IF(C35,"",""))</f>
        <v/>
      </c>
      <c r="C35" s="29">
        <f>IF($E$22="COMCheck",'As-Built COMcheck'!D21,IF($E$22="Individual Files",'Sq. Ft. Area Individual Files'!C19,0))</f>
        <v>0</v>
      </c>
      <c r="D35" s="115"/>
      <c r="E35" s="33">
        <f>IF($E$22="COMCheck",'As-Built COMcheck'!D22,IF($E$22="Individual Files",'Fixture List Individual Files'!E95,0))</f>
        <v>0</v>
      </c>
      <c r="F35" s="31"/>
      <c r="G35" s="32">
        <f>IF($E$22="COMCheck",'As-Built COMcheck'!D24,IF($E$22="Individual Files",'Fixture List Individual Files'!E134,0))</f>
        <v>0</v>
      </c>
      <c r="H35" s="30" t="str">
        <f t="shared" si="0"/>
        <v/>
      </c>
      <c r="I35" s="33" t="str">
        <f t="shared" ref="I35:I57" si="3">IFERROR(ROUND(E35-H35,2),"-")</f>
        <v>-</v>
      </c>
      <c r="J35" s="204" t="str">
        <f t="shared" si="1"/>
        <v/>
      </c>
      <c r="K35" s="34">
        <v>0.04</v>
      </c>
      <c r="L35" s="34" t="str">
        <f t="shared" si="2"/>
        <v/>
      </c>
      <c r="M35" s="185"/>
      <c r="N35"/>
      <c r="O35"/>
      <c r="R35" s="24"/>
      <c r="U35"/>
      <c r="V35"/>
      <c r="W35"/>
      <c r="X35"/>
      <c r="Y35"/>
      <c r="Z35"/>
      <c r="AA35"/>
    </row>
    <row r="36" spans="2:27" ht="16.5" x14ac:dyDescent="0.3">
      <c r="B36" s="18" t="str">
        <f>IF(C36&gt;1,"Area 4",IF(C36,"",""))</f>
        <v/>
      </c>
      <c r="C36" s="29">
        <f>IF($E$22="COMCheck",'As-Built COMcheck'!D26,IF($E$22="Individual Files",'Sq. Ft. Area Individual Files'!C23,0))</f>
        <v>0</v>
      </c>
      <c r="D36" s="115"/>
      <c r="E36" s="33">
        <f>IF($E$22="COMCheck",'As-Built COMcheck'!D27,IF($E$22="Individual Files",'Fixture List Individual Files'!E137,0))</f>
        <v>0</v>
      </c>
      <c r="F36" s="31"/>
      <c r="G36" s="32">
        <f>IF($E$22="COMCheck",'As-Built COMcheck'!D29,IF($E$22="Individual Files",'Fixture List Individual Files'!E176,0))</f>
        <v>0</v>
      </c>
      <c r="H36" s="30" t="str">
        <f t="shared" si="0"/>
        <v/>
      </c>
      <c r="I36" s="33" t="str">
        <f t="shared" si="3"/>
        <v>-</v>
      </c>
      <c r="J36" s="204" t="str">
        <f t="shared" si="1"/>
        <v/>
      </c>
      <c r="K36" s="34">
        <v>0.04</v>
      </c>
      <c r="L36" s="34" t="str">
        <f t="shared" si="2"/>
        <v/>
      </c>
      <c r="M36" s="185"/>
      <c r="N36"/>
      <c r="O36"/>
      <c r="R36" s="24"/>
      <c r="U36"/>
      <c r="V36"/>
      <c r="W36"/>
      <c r="X36"/>
      <c r="Y36"/>
      <c r="Z36"/>
      <c r="AA36"/>
    </row>
    <row r="37" spans="2:27" ht="16.5" x14ac:dyDescent="0.3">
      <c r="B37" s="18"/>
      <c r="C37" s="29">
        <f>IF($E$22="COMCheck",'As-Built COMcheck'!D13,IF($E$22="Individual Files",'Sq. Ft. Area Individual Files'!C27,0))</f>
        <v>0</v>
      </c>
      <c r="D37" s="115"/>
      <c r="E37" s="33">
        <f>IF($E$22="COMCheck",'As-Built COMcheck'!D32,IF($E$22="Individual Files",'Fixture List Individual Files'!E179,0))</f>
        <v>0</v>
      </c>
      <c r="F37" s="31"/>
      <c r="G37" s="32">
        <f>IF($E$22="COMCheck",'As-Built COMcheck'!D34,IF($E$22="Individual Files",'Fixture List Individual Files'!E218,0))</f>
        <v>0</v>
      </c>
      <c r="H37" s="30" t="str">
        <f t="shared" si="0"/>
        <v/>
      </c>
      <c r="I37" s="33" t="str">
        <f t="shared" si="3"/>
        <v>-</v>
      </c>
      <c r="J37" s="204" t="str">
        <f t="shared" si="1"/>
        <v/>
      </c>
      <c r="K37" s="34">
        <v>0.04</v>
      </c>
      <c r="L37" s="34" t="str">
        <f t="shared" si="2"/>
        <v/>
      </c>
      <c r="M37" s="185"/>
      <c r="N37"/>
      <c r="O37"/>
      <c r="R37" s="24"/>
      <c r="U37"/>
      <c r="V37"/>
      <c r="W37"/>
      <c r="X37"/>
      <c r="Y37"/>
      <c r="Z37"/>
      <c r="AA37"/>
    </row>
    <row r="38" spans="2:27" ht="16.5" x14ac:dyDescent="0.3">
      <c r="B38" s="18"/>
      <c r="C38" s="29">
        <f>IF($E$22="COMCheck",'As-Built COMcheck'!D20,IF($E$22="Individual Files",'Sq. Ft. Area Individual Files'!C31,0))</f>
        <v>0</v>
      </c>
      <c r="D38" s="115"/>
      <c r="E38" s="33">
        <f>IF($E$22="COMCheck",'As-Built COMcheck'!D37,IF($E$22="Individual Files",'Fixture List Individual Files'!E221,0))</f>
        <v>0</v>
      </c>
      <c r="F38" s="31"/>
      <c r="G38" s="32">
        <f>IF($E$22="COMCheck",'As-Built COMcheck'!D39,IF($E$22="Individual Files",'Fixture List Individual Files'!E260,0))</f>
        <v>0</v>
      </c>
      <c r="H38" s="30" t="str">
        <f t="shared" ref="H38:H56" si="4">IFERROR(ROUND(G38/C38,2),"")</f>
        <v/>
      </c>
      <c r="I38" s="33" t="str">
        <f t="shared" si="3"/>
        <v>-</v>
      </c>
      <c r="J38" s="204" t="str">
        <f t="shared" ref="J38:J56" si="5">IFERROR(ROUND(C38*D38*I38/1000,0),"")</f>
        <v/>
      </c>
      <c r="K38" s="34">
        <v>0.04</v>
      </c>
      <c r="L38" s="34" t="str">
        <f t="shared" ref="L38:L56" si="6">IFERROR(J38*K38,"")</f>
        <v/>
      </c>
      <c r="M38" s="185"/>
      <c r="N38"/>
      <c r="O38"/>
      <c r="R38" s="24"/>
      <c r="U38"/>
      <c r="V38"/>
      <c r="W38"/>
      <c r="X38"/>
      <c r="Y38"/>
      <c r="Z38"/>
      <c r="AA38"/>
    </row>
    <row r="39" spans="2:27" ht="16.5" x14ac:dyDescent="0.3">
      <c r="B39" s="18"/>
      <c r="C39" s="29">
        <f>IF($E$22="COMCheck",'As-Built COMcheck'!D25,IF($E$22="Individual Files",'Sq. Ft. Area Individual Files'!C35,0))</f>
        <v>0</v>
      </c>
      <c r="D39" s="115"/>
      <c r="E39" s="33">
        <f>IF($E$22="COMCheck",'As-Built COMcheck'!D42,IF($E$22="Individual Files",'Fixture List Individual Files'!E263,0))</f>
        <v>0</v>
      </c>
      <c r="F39" s="31"/>
      <c r="G39" s="32">
        <f>IF($E$22="COMCheck",'As-Built COMcheck'!D44,IF($E$22="Individual Files",'Fixture List Individual Files'!E302,0))</f>
        <v>0</v>
      </c>
      <c r="H39" s="30" t="str">
        <f t="shared" si="4"/>
        <v/>
      </c>
      <c r="I39" s="33" t="str">
        <f t="shared" ref="I39:I56" si="7">IFERROR(ROUND(E39-H39,2),"-")</f>
        <v>-</v>
      </c>
      <c r="J39" s="204" t="str">
        <f t="shared" si="5"/>
        <v/>
      </c>
      <c r="K39" s="34">
        <v>0.04</v>
      </c>
      <c r="L39" s="34" t="str">
        <f t="shared" si="6"/>
        <v/>
      </c>
      <c r="M39" s="185"/>
      <c r="N39"/>
      <c r="O39"/>
      <c r="R39" s="24"/>
      <c r="U39"/>
      <c r="V39"/>
      <c r="W39"/>
      <c r="X39"/>
      <c r="Y39"/>
      <c r="Z39"/>
      <c r="AA39"/>
    </row>
    <row r="40" spans="2:27" ht="16.5" x14ac:dyDescent="0.3">
      <c r="B40" s="18"/>
      <c r="C40" s="29">
        <f>IF($E$22="COMCheck",'As-Built COMcheck'!D30,IF($E$22="Individual Files",'Sq. Ft. Area Individual Files'!C39,0))</f>
        <v>0</v>
      </c>
      <c r="D40" s="115"/>
      <c r="E40" s="33">
        <f>IF($E$22="COMCheck",'As-Built COMcheck'!D47,IF($E$22="Individual Files",'Fixture List Individual Files'!E305,0))</f>
        <v>0</v>
      </c>
      <c r="F40" s="31"/>
      <c r="G40" s="32">
        <f>IF($E$22="COMCheck",'As-Built COMcheck'!D49,IF($E$22="Individual Files",'Fixture List Individual Files'!E344,0))</f>
        <v>0</v>
      </c>
      <c r="H40" s="30" t="str">
        <f t="shared" si="4"/>
        <v/>
      </c>
      <c r="I40" s="33" t="str">
        <f t="shared" si="7"/>
        <v>-</v>
      </c>
      <c r="J40" s="204" t="str">
        <f t="shared" si="5"/>
        <v/>
      </c>
      <c r="K40" s="34">
        <v>0.04</v>
      </c>
      <c r="L40" s="34" t="str">
        <f t="shared" si="6"/>
        <v/>
      </c>
      <c r="M40" s="185"/>
      <c r="N40"/>
      <c r="O40"/>
      <c r="R40" s="24"/>
      <c r="U40"/>
      <c r="V40"/>
      <c r="W40"/>
      <c r="X40"/>
      <c r="Y40"/>
      <c r="Z40"/>
      <c r="AA40"/>
    </row>
    <row r="41" spans="2:27" ht="16.5" x14ac:dyDescent="0.3">
      <c r="B41" s="18"/>
      <c r="C41" s="29">
        <f>IF($E$22="COMCheck",'As-Built COMcheck'!D17,IF($E$22="Individual Files",'Sq. Ft. Area Individual Files'!C43,0))</f>
        <v>0</v>
      </c>
      <c r="D41" s="115"/>
      <c r="E41" s="33">
        <f>IF($E$22="COMCheck",'As-Built COMcheck'!D52,IF($E$22="Individual Files",'Fixture List Individual Files'!E347,0))</f>
        <v>0</v>
      </c>
      <c r="F41" s="31"/>
      <c r="G41" s="32">
        <f>IF($E$22="COMCheck",'As-Built COMcheck'!D54,IF($E$22="Individual Files",'Fixture List Individual Files'!E386,0))</f>
        <v>0</v>
      </c>
      <c r="H41" s="30" t="str">
        <f t="shared" si="4"/>
        <v/>
      </c>
      <c r="I41" s="33" t="str">
        <f t="shared" si="7"/>
        <v>-</v>
      </c>
      <c r="J41" s="204" t="str">
        <f t="shared" si="5"/>
        <v/>
      </c>
      <c r="K41" s="34">
        <v>0.04</v>
      </c>
      <c r="L41" s="34" t="str">
        <f t="shared" si="6"/>
        <v/>
      </c>
      <c r="M41" s="185"/>
      <c r="N41"/>
      <c r="O41"/>
      <c r="R41" s="24"/>
      <c r="U41"/>
      <c r="V41"/>
      <c r="W41"/>
      <c r="X41"/>
      <c r="Y41"/>
      <c r="Z41"/>
      <c r="AA41"/>
    </row>
    <row r="42" spans="2:27" ht="16.5" x14ac:dyDescent="0.3">
      <c r="B42" s="18"/>
      <c r="C42" s="29">
        <f>IF($E$22="COMCheck",'As-Built COMcheck'!D24,IF($E$22="Individual Files",'Sq. Ft. Area Individual Files'!C47,0))</f>
        <v>0</v>
      </c>
      <c r="D42" s="115"/>
      <c r="E42" s="33">
        <f>IF($E$22="COMCheck",'As-Built COMcheck'!D57,IF($E$22="Individual Files",'Fixture List Individual Files'!E389,0))</f>
        <v>0</v>
      </c>
      <c r="F42" s="31"/>
      <c r="G42" s="32">
        <f>IF($E$22="COMCheck",'As-Built COMcheck'!D59,IF($E$22="Individual Files",'Fixture List Individual Files'!E428,0))</f>
        <v>0</v>
      </c>
      <c r="H42" s="30" t="str">
        <f t="shared" si="4"/>
        <v/>
      </c>
      <c r="I42" s="33" t="str">
        <f t="shared" si="7"/>
        <v>-</v>
      </c>
      <c r="J42" s="204" t="str">
        <f t="shared" si="5"/>
        <v/>
      </c>
      <c r="K42" s="34">
        <v>0.04</v>
      </c>
      <c r="L42" s="34" t="str">
        <f t="shared" si="6"/>
        <v/>
      </c>
      <c r="M42" s="185"/>
      <c r="N42"/>
      <c r="O42"/>
      <c r="R42" s="24"/>
      <c r="U42"/>
      <c r="V42"/>
      <c r="W42"/>
      <c r="X42"/>
      <c r="Y42"/>
      <c r="Z42"/>
      <c r="AA42"/>
    </row>
    <row r="43" spans="2:27" ht="16.5" x14ac:dyDescent="0.3">
      <c r="B43" s="18"/>
      <c r="C43" s="29">
        <f>IF($E$22="COMCheck",'As-Built COMcheck'!D29,IF($E$22="Individual Files",'Sq. Ft. Area Individual Files'!C51,0))</f>
        <v>0</v>
      </c>
      <c r="D43" s="115"/>
      <c r="E43" s="33">
        <f>IF($E$22="COMCheck",'As-Built COMcheck'!D62,IF($E$22="Individual Files",'Fixture List Individual Files'!E431,0))</f>
        <v>0</v>
      </c>
      <c r="F43" s="31"/>
      <c r="G43" s="32">
        <f>IF($E$22="COMCheck",'As-Built COMcheck'!D64,IF($E$22="Individual Files",'Fixture List Individual Files'!E470,0))</f>
        <v>0</v>
      </c>
      <c r="H43" s="30" t="str">
        <f t="shared" si="4"/>
        <v/>
      </c>
      <c r="I43" s="33" t="str">
        <f t="shared" si="7"/>
        <v>-</v>
      </c>
      <c r="J43" s="204" t="str">
        <f t="shared" si="5"/>
        <v/>
      </c>
      <c r="K43" s="34">
        <v>0.04</v>
      </c>
      <c r="L43" s="34" t="str">
        <f t="shared" si="6"/>
        <v/>
      </c>
      <c r="M43" s="185"/>
      <c r="N43"/>
      <c r="O43"/>
      <c r="R43" s="24"/>
      <c r="U43"/>
      <c r="V43"/>
      <c r="W43"/>
      <c r="X43"/>
      <c r="Y43"/>
      <c r="Z43"/>
      <c r="AA43"/>
    </row>
    <row r="44" spans="2:27" ht="16.5" x14ac:dyDescent="0.3">
      <c r="B44" s="18"/>
      <c r="C44" s="29">
        <f>IF($E$22="COMCheck",'As-Built COMcheck'!D34,IF($E$22="Individual Files",'Sq. Ft. Area Individual Files'!C55,0))</f>
        <v>0</v>
      </c>
      <c r="D44" s="115"/>
      <c r="E44" s="33">
        <f>IF($E$22="COMCheck",'As-Built COMcheck'!D67,IF($E$22="Individual Files",'Fixture List Individual Files'!E473,0))</f>
        <v>0</v>
      </c>
      <c r="F44" s="31"/>
      <c r="G44" s="32">
        <f>IF($E$22="COMCheck",'As-Built COMcheck'!D69,IF($E$22="Individual Files",'Fixture List Individual Files'!E512,0))</f>
        <v>0</v>
      </c>
      <c r="H44" s="30" t="str">
        <f t="shared" si="4"/>
        <v/>
      </c>
      <c r="I44" s="33" t="str">
        <f t="shared" si="7"/>
        <v>-</v>
      </c>
      <c r="J44" s="204" t="str">
        <f t="shared" si="5"/>
        <v/>
      </c>
      <c r="K44" s="34">
        <v>0.04</v>
      </c>
      <c r="L44" s="34" t="str">
        <f t="shared" si="6"/>
        <v/>
      </c>
      <c r="M44" s="185"/>
      <c r="N44"/>
      <c r="O44"/>
      <c r="R44" s="24"/>
      <c r="U44"/>
      <c r="V44"/>
      <c r="W44"/>
      <c r="X44"/>
      <c r="Y44"/>
      <c r="Z44"/>
      <c r="AA44"/>
    </row>
    <row r="45" spans="2:27" ht="16.5" x14ac:dyDescent="0.3">
      <c r="B45" s="18"/>
      <c r="C45" s="29">
        <f>IF($E$22="COMCheck",'As-Built COMcheck'!D21,IF($E$22="Individual Files",'Sq. Ft. Area Individual Files'!C59,0))</f>
        <v>0</v>
      </c>
      <c r="D45" s="115"/>
      <c r="E45" s="33">
        <f>IF($E$22="COMCheck",'As-Built COMcheck'!D72,IF($E$22="Individual Files",'Fixture List Individual Files'!E515,0))</f>
        <v>0</v>
      </c>
      <c r="F45" s="31"/>
      <c r="G45" s="32">
        <f>IF($E$22="COMCheck",'As-Built COMcheck'!D74,IF($E$22="Individual Files",'Fixture List Individual Files'!E554,0))</f>
        <v>0</v>
      </c>
      <c r="H45" s="30" t="str">
        <f t="shared" si="4"/>
        <v/>
      </c>
      <c r="I45" s="33" t="str">
        <f t="shared" si="7"/>
        <v>-</v>
      </c>
      <c r="J45" s="204" t="str">
        <f t="shared" si="5"/>
        <v/>
      </c>
      <c r="K45" s="34">
        <v>0.04</v>
      </c>
      <c r="L45" s="34" t="str">
        <f t="shared" si="6"/>
        <v/>
      </c>
      <c r="M45" s="185"/>
      <c r="N45"/>
      <c r="O45"/>
      <c r="R45" s="24"/>
      <c r="U45"/>
      <c r="V45"/>
      <c r="W45"/>
      <c r="X45"/>
      <c r="Y45"/>
      <c r="Z45"/>
      <c r="AA45"/>
    </row>
    <row r="46" spans="2:27" ht="16.5" x14ac:dyDescent="0.3">
      <c r="B46" s="18"/>
      <c r="C46" s="29">
        <f>IF($E$22="COMCheck",'As-Built COMcheck'!D28,IF($E$22="Individual Files",'Sq. Ft. Area Individual Files'!C63,0))</f>
        <v>0</v>
      </c>
      <c r="D46" s="115"/>
      <c r="E46" s="33">
        <f>IF($E$22="COMCheck",'As-Built COMcheck'!D77,IF($E$22="Individual Files",'Fixture List Individual Files'!E557,0))</f>
        <v>0</v>
      </c>
      <c r="F46" s="31"/>
      <c r="G46" s="32">
        <f>IF($E$22="COMCheck",'As-Built COMcheck'!D79,IF($E$22="Individual Files",'Fixture List Individual Files'!E596,0))</f>
        <v>0</v>
      </c>
      <c r="H46" s="30" t="str">
        <f t="shared" si="4"/>
        <v/>
      </c>
      <c r="I46" s="33" t="str">
        <f t="shared" si="7"/>
        <v>-</v>
      </c>
      <c r="J46" s="204" t="str">
        <f t="shared" si="5"/>
        <v/>
      </c>
      <c r="K46" s="34">
        <v>0.04</v>
      </c>
      <c r="L46" s="34" t="str">
        <f t="shared" si="6"/>
        <v/>
      </c>
      <c r="M46" s="185"/>
      <c r="N46"/>
      <c r="O46"/>
      <c r="R46" s="24"/>
      <c r="U46"/>
      <c r="V46"/>
      <c r="W46"/>
      <c r="X46"/>
      <c r="Y46"/>
      <c r="Z46"/>
      <c r="AA46"/>
    </row>
    <row r="47" spans="2:27" ht="16.5" x14ac:dyDescent="0.3">
      <c r="B47" s="18"/>
      <c r="C47" s="29">
        <f>IF($E$22="COMCheck",'As-Built COMcheck'!D33,IF($E$22="Individual Files",'Sq. Ft. Area Individual Files'!C67,0))</f>
        <v>0</v>
      </c>
      <c r="D47" s="115"/>
      <c r="E47" s="33">
        <f>IF($E$22="COMCheck",'As-Built COMcheck'!D82,IF($E$22="Individual Files",'Fixture List Individual Files'!E599,0))</f>
        <v>0</v>
      </c>
      <c r="F47" s="31"/>
      <c r="G47" s="32">
        <f>IF($E$22="COMCheck",'As-Built COMcheck'!D84,IF($E$22="Individual Files",'Fixture List Individual Files'!E638,0))</f>
        <v>0</v>
      </c>
      <c r="H47" s="30" t="str">
        <f t="shared" si="4"/>
        <v/>
      </c>
      <c r="I47" s="33" t="str">
        <f t="shared" si="7"/>
        <v>-</v>
      </c>
      <c r="J47" s="204" t="str">
        <f t="shared" si="5"/>
        <v/>
      </c>
      <c r="K47" s="34">
        <v>0.04</v>
      </c>
      <c r="L47" s="34" t="str">
        <f t="shared" si="6"/>
        <v/>
      </c>
      <c r="M47" s="185"/>
      <c r="N47"/>
      <c r="O47"/>
      <c r="R47" s="24"/>
      <c r="U47"/>
      <c r="V47"/>
      <c r="W47"/>
      <c r="X47"/>
      <c r="Y47"/>
      <c r="Z47"/>
      <c r="AA47"/>
    </row>
    <row r="48" spans="2:27" ht="16.5" x14ac:dyDescent="0.3">
      <c r="B48" s="18"/>
      <c r="C48" s="29">
        <f>IF($E$22="COMCheck",'As-Built COMcheck'!D138,IF($E$22="Individual Files",'Sq. Ft. Area Individual Files'!C71,0))</f>
        <v>0</v>
      </c>
      <c r="D48" s="115"/>
      <c r="E48" s="33">
        <f>IF($E$22="COMCheck",'As-Built COMcheck'!D87,IF($E$22="Individual Files",'Fixture List Individual Files'!E641,0))</f>
        <v>0</v>
      </c>
      <c r="F48" s="31"/>
      <c r="G48" s="32">
        <f>IF($E$22="COMCheck",'As-Built COMcheck'!D89,IF($E$22="Individual Files",'Fixture List Individual Files'!E680,0))</f>
        <v>0</v>
      </c>
      <c r="H48" s="30" t="str">
        <f t="shared" si="4"/>
        <v/>
      </c>
      <c r="I48" s="33" t="str">
        <f t="shared" si="7"/>
        <v>-</v>
      </c>
      <c r="J48" s="204" t="str">
        <f t="shared" si="5"/>
        <v/>
      </c>
      <c r="K48" s="34">
        <v>0.04</v>
      </c>
      <c r="L48" s="34" t="str">
        <f t="shared" si="6"/>
        <v/>
      </c>
      <c r="M48" s="185"/>
      <c r="N48"/>
      <c r="O48"/>
      <c r="R48" s="24"/>
      <c r="U48"/>
      <c r="V48"/>
      <c r="W48"/>
      <c r="X48"/>
      <c r="Y48"/>
      <c r="Z48"/>
      <c r="AA48"/>
    </row>
    <row r="49" spans="2:32" ht="16.5" x14ac:dyDescent="0.3">
      <c r="B49" s="18"/>
      <c r="C49" s="29">
        <f>IF($E$22="COMCheck",'As-Built COMcheck'!D25,IF($E$22="Individual Files",'Sq. Ft. Area Individual Files'!C75,0))</f>
        <v>0</v>
      </c>
      <c r="D49" s="115"/>
      <c r="E49" s="33">
        <f>IF($E$22="COMCheck",'As-Built COMcheck'!D92,IF($E$22="Individual Files",'Fixture List Individual Files'!E683,0))</f>
        <v>0</v>
      </c>
      <c r="F49" s="31"/>
      <c r="G49" s="32">
        <f>IF($E$22="COMCheck",'As-Built COMcheck'!D94,IF($E$22="Individual Files",'Fixture List Individual Files'!E722,0))</f>
        <v>0</v>
      </c>
      <c r="H49" s="30" t="str">
        <f t="shared" si="4"/>
        <v/>
      </c>
      <c r="I49" s="33" t="str">
        <f t="shared" si="7"/>
        <v>-</v>
      </c>
      <c r="J49" s="204" t="str">
        <f t="shared" si="5"/>
        <v/>
      </c>
      <c r="K49" s="34">
        <v>0.04</v>
      </c>
      <c r="L49" s="34" t="str">
        <f t="shared" si="6"/>
        <v/>
      </c>
      <c r="M49" s="185"/>
      <c r="N49"/>
      <c r="O49"/>
      <c r="R49" s="24"/>
      <c r="U49"/>
      <c r="V49"/>
      <c r="W49"/>
      <c r="X49"/>
      <c r="Y49"/>
      <c r="Z49"/>
      <c r="AA49"/>
    </row>
    <row r="50" spans="2:32" ht="16.5" x14ac:dyDescent="0.3">
      <c r="B50" s="18"/>
      <c r="C50" s="29">
        <f>IF($E$22="COMCheck",'As-Built COMcheck'!D32,IF($E$22="Individual Files",'Sq. Ft. Area Individual Files'!C79,0))</f>
        <v>0</v>
      </c>
      <c r="D50" s="115"/>
      <c r="E50" s="33">
        <f>IF($E$22="COMCheck",'As-Built COMcheck'!D97,IF($E$22="Individual Files",'Fixture List Individual Files'!E725,0))</f>
        <v>0</v>
      </c>
      <c r="F50" s="31"/>
      <c r="G50" s="32">
        <f>IF($E$22="COMCheck",'As-Built COMcheck'!D99,IF($E$22="Individual Files",'Fixture List Individual Files'!E764,0))</f>
        <v>0</v>
      </c>
      <c r="H50" s="30" t="str">
        <f t="shared" si="4"/>
        <v/>
      </c>
      <c r="I50" s="33" t="str">
        <f t="shared" si="7"/>
        <v>-</v>
      </c>
      <c r="J50" s="204" t="str">
        <f t="shared" si="5"/>
        <v/>
      </c>
      <c r="K50" s="34">
        <v>0.04</v>
      </c>
      <c r="L50" s="34" t="str">
        <f t="shared" si="6"/>
        <v/>
      </c>
      <c r="M50" s="185"/>
      <c r="N50"/>
      <c r="O50"/>
      <c r="R50" s="24"/>
      <c r="U50"/>
      <c r="V50"/>
      <c r="W50"/>
      <c r="X50"/>
      <c r="Y50"/>
      <c r="Z50"/>
      <c r="AA50"/>
    </row>
    <row r="51" spans="2:32" ht="16.5" x14ac:dyDescent="0.3">
      <c r="B51" s="18"/>
      <c r="C51" s="29">
        <f>IF($E$22="COMCheck",'As-Built COMcheck'!D137,IF($E$22="Individual Files",'Sq. Ft. Area Individual Files'!C83,0))</f>
        <v>0</v>
      </c>
      <c r="D51" s="115"/>
      <c r="E51" s="33">
        <f>IF($E$22="COMCheck",'As-Built COMcheck'!D102,IF($E$22="Individual Files",'Fixture List Individual Files'!E767,0))</f>
        <v>0</v>
      </c>
      <c r="F51" s="31"/>
      <c r="G51" s="32">
        <f>IF($E$22="COMCheck",'As-Built COMcheck'!D104,IF($E$22="Individual Files",'Fixture List Individual Files'!E806,0))</f>
        <v>0</v>
      </c>
      <c r="H51" s="30" t="str">
        <f t="shared" si="4"/>
        <v/>
      </c>
      <c r="I51" s="33" t="str">
        <f t="shared" si="7"/>
        <v>-</v>
      </c>
      <c r="J51" s="204" t="str">
        <f t="shared" si="5"/>
        <v/>
      </c>
      <c r="K51" s="34">
        <v>0.04</v>
      </c>
      <c r="L51" s="34" t="str">
        <f t="shared" si="6"/>
        <v/>
      </c>
      <c r="M51" s="185"/>
      <c r="N51"/>
      <c r="O51"/>
      <c r="R51" s="24"/>
      <c r="U51"/>
      <c r="V51"/>
      <c r="W51"/>
      <c r="X51"/>
      <c r="Y51"/>
      <c r="Z51"/>
      <c r="AA51"/>
    </row>
    <row r="52" spans="2:32" ht="16.5" x14ac:dyDescent="0.3">
      <c r="B52" s="18"/>
      <c r="C52" s="29">
        <f>IF($E$22="COMCheck",'As-Built COMcheck'!D142,IF($E$22="Individual Files",'Sq. Ft. Area Individual Files'!C87,0))</f>
        <v>0</v>
      </c>
      <c r="D52" s="115"/>
      <c r="E52" s="33">
        <f>IF($E$22="COMCheck",'As-Built COMcheck'!D107,IF($E$22="Individual Files",'Fixture List Individual Files'!E809,0))</f>
        <v>0</v>
      </c>
      <c r="F52" s="31"/>
      <c r="G52" s="32">
        <f>IF($E$22="COMCheck",'As-Built COMcheck'!D109,IF($E$22="Individual Files",'Fixture List Individual Files'!E848,0))</f>
        <v>0</v>
      </c>
      <c r="H52" s="30" t="str">
        <f t="shared" si="4"/>
        <v/>
      </c>
      <c r="I52" s="33" t="str">
        <f t="shared" si="7"/>
        <v>-</v>
      </c>
      <c r="J52" s="204" t="str">
        <f t="shared" si="5"/>
        <v/>
      </c>
      <c r="K52" s="34">
        <v>0.04</v>
      </c>
      <c r="L52" s="34" t="str">
        <f t="shared" si="6"/>
        <v/>
      </c>
      <c r="M52" s="185"/>
      <c r="N52"/>
      <c r="O52"/>
      <c r="R52" s="24"/>
      <c r="U52"/>
      <c r="V52"/>
      <c r="W52"/>
      <c r="X52"/>
      <c r="Y52"/>
      <c r="Z52"/>
      <c r="AA52"/>
    </row>
    <row r="53" spans="2:32" ht="16.5" x14ac:dyDescent="0.3">
      <c r="B53" s="18"/>
      <c r="C53" s="29">
        <f>IF($E$22="COMCheck",'As-Built COMcheck'!D29,IF($E$22="Individual Files",'Sq. Ft. Area Individual Files'!C91,0))</f>
        <v>0</v>
      </c>
      <c r="D53" s="115"/>
      <c r="E53" s="33">
        <f>IF($E$22="COMCheck",'As-Built COMcheck'!D112,IF($E$22="Individual Files",'Fixture List Individual Files'!E851,0))</f>
        <v>0</v>
      </c>
      <c r="F53" s="31"/>
      <c r="G53" s="32">
        <f>IF($E$22="COMCheck",'As-Built COMcheck'!D114,IF($E$22="Individual Files",'Fixture List Individual Files'!E890,0))</f>
        <v>0</v>
      </c>
      <c r="H53" s="30" t="str">
        <f t="shared" si="4"/>
        <v/>
      </c>
      <c r="I53" s="33" t="str">
        <f t="shared" si="7"/>
        <v>-</v>
      </c>
      <c r="J53" s="204" t="str">
        <f t="shared" si="5"/>
        <v/>
      </c>
      <c r="K53" s="34">
        <v>0.04</v>
      </c>
      <c r="L53" s="34" t="str">
        <f t="shared" si="6"/>
        <v/>
      </c>
      <c r="M53" s="185"/>
      <c r="N53"/>
      <c r="O53"/>
      <c r="R53" s="24"/>
      <c r="T53" s="243"/>
      <c r="U53"/>
      <c r="V53"/>
      <c r="W53"/>
      <c r="X53"/>
      <c r="Y53"/>
      <c r="Z53"/>
      <c r="AA53"/>
    </row>
    <row r="54" spans="2:32" ht="16.5" x14ac:dyDescent="0.3">
      <c r="B54" s="18"/>
      <c r="C54" s="29">
        <f>IF($E$22="COMCheck",'As-Built COMcheck'!D136,IF($E$22="Individual Files",'Sq. Ft. Area Individual Files'!C95,0))</f>
        <v>0</v>
      </c>
      <c r="D54" s="115"/>
      <c r="E54" s="33">
        <f>IF($E$22="COMCheck",'As-Built COMcheck'!D117,IF($E$22="Individual Files",'Fixture List Individual Files'!E893,0))</f>
        <v>0</v>
      </c>
      <c r="F54" s="31"/>
      <c r="G54" s="32">
        <f>IF($E$22="COMCheck",'As-Built COMcheck'!D119,IF($E$22="Individual Files",'Fixture List Individual Files'!E932,0))</f>
        <v>0</v>
      </c>
      <c r="H54" s="30" t="str">
        <f t="shared" si="4"/>
        <v/>
      </c>
      <c r="I54" s="33" t="str">
        <f t="shared" si="7"/>
        <v>-</v>
      </c>
      <c r="J54" s="204" t="str">
        <f t="shared" si="5"/>
        <v/>
      </c>
      <c r="K54" s="34">
        <v>0.04</v>
      </c>
      <c r="L54" s="34" t="str">
        <f t="shared" si="6"/>
        <v/>
      </c>
      <c r="M54" s="185"/>
      <c r="N54"/>
      <c r="O54"/>
      <c r="R54" s="24"/>
      <c r="U54"/>
      <c r="V54"/>
      <c r="W54"/>
      <c r="X54"/>
      <c r="Y54"/>
      <c r="Z54"/>
      <c r="AA54"/>
    </row>
    <row r="55" spans="2:32" ht="16.5" x14ac:dyDescent="0.3">
      <c r="B55" s="18"/>
      <c r="C55" s="29">
        <f>IF($E$22="COMCheck",'As-Built COMcheck'!D141,IF($E$22="Individual Files",'Sq. Ft. Area Individual Files'!C99,0))</f>
        <v>0</v>
      </c>
      <c r="D55" s="115"/>
      <c r="E55" s="33">
        <f>IF($E$22="COMCheck",'As-Built COMcheck'!D122,IF($E$22="Individual Files",'Fixture List Individual Files'!E935,0))</f>
        <v>0</v>
      </c>
      <c r="F55" s="31"/>
      <c r="G55" s="32">
        <f>IF($E$22="COMCheck",'As-Built COMcheck'!D124,IF($E$22="Individual Files",'Fixture List Individual Files'!E974,0))</f>
        <v>0</v>
      </c>
      <c r="H55" s="30" t="str">
        <f t="shared" si="4"/>
        <v/>
      </c>
      <c r="I55" s="33" t="str">
        <f t="shared" si="7"/>
        <v>-</v>
      </c>
      <c r="J55" s="204" t="str">
        <f t="shared" si="5"/>
        <v/>
      </c>
      <c r="K55" s="34">
        <v>0.04</v>
      </c>
      <c r="L55" s="34" t="str">
        <f t="shared" si="6"/>
        <v/>
      </c>
      <c r="M55" s="185"/>
      <c r="N55"/>
      <c r="O55"/>
      <c r="R55" s="24"/>
      <c r="U55" s="243"/>
      <c r="V55"/>
      <c r="W55"/>
      <c r="X55"/>
      <c r="Y55"/>
      <c r="Z55"/>
      <c r="AA55"/>
    </row>
    <row r="56" spans="2:32" ht="16.5" x14ac:dyDescent="0.3">
      <c r="B56" s="18"/>
      <c r="C56" s="29">
        <f>IF($E$22="COMCheck",'As-Built COMcheck'!D146,IF($E$22="Individual Files",'Sq. Ft. Area Individual Files'!C103,0))</f>
        <v>0</v>
      </c>
      <c r="D56" s="115"/>
      <c r="E56" s="33">
        <f>IF($E$22="COMCheck",'As-Built COMcheck'!D127,IF($E$22="Individual Files",'Fixture List Individual Files'!E977,0))</f>
        <v>0</v>
      </c>
      <c r="F56" s="31"/>
      <c r="G56" s="32">
        <f>IF($E$22="COMCheck",'As-Built COMcheck'!D129,IF($E$22="Individual Files",'Fixture List Individual Files'!E1016,0))</f>
        <v>0</v>
      </c>
      <c r="H56" s="30" t="str">
        <f t="shared" si="4"/>
        <v/>
      </c>
      <c r="I56" s="33" t="str">
        <f t="shared" si="7"/>
        <v>-</v>
      </c>
      <c r="J56" s="204" t="str">
        <f t="shared" si="5"/>
        <v/>
      </c>
      <c r="K56" s="34">
        <v>0.04</v>
      </c>
      <c r="L56" s="34" t="str">
        <f t="shared" si="6"/>
        <v/>
      </c>
      <c r="M56" s="185"/>
      <c r="N56"/>
      <c r="O56"/>
      <c r="R56" s="24"/>
      <c r="U56"/>
      <c r="V56"/>
      <c r="W56"/>
      <c r="X56"/>
      <c r="Y56"/>
      <c r="Z56"/>
      <c r="AA56"/>
    </row>
    <row r="57" spans="2:32" ht="16.899999999999999" customHeight="1" x14ac:dyDescent="0.3">
      <c r="B57" s="18" t="str">
        <f>IF(C57&gt;1,"Area 5",IF(C57,"",""))</f>
        <v/>
      </c>
      <c r="C57" s="29">
        <f>IF($E$22="COMCheck",'As-Built COMcheck'!D31,IF($E$22="Individual Files",'Sq. Ft. Area Individual Files'!C107,0))</f>
        <v>0</v>
      </c>
      <c r="D57" s="115"/>
      <c r="E57" s="33">
        <f>IF($E$22="COMCheck",'As-Built COMcheck'!D132,IF($E$22="Individual Files",'Fixture List Individual Files'!E1019,0))</f>
        <v>0</v>
      </c>
      <c r="F57" s="31"/>
      <c r="G57" s="32">
        <f>IF($E$22="COMCheck",'As-Built COMcheck'!D134,IF($E$22="Individual Files",'Fixture List Individual Files'!E1058,0))</f>
        <v>0</v>
      </c>
      <c r="H57" s="30" t="str">
        <f t="shared" si="0"/>
        <v/>
      </c>
      <c r="I57" s="33" t="str">
        <f t="shared" si="3"/>
        <v>-</v>
      </c>
      <c r="J57" s="204" t="str">
        <f t="shared" si="1"/>
        <v/>
      </c>
      <c r="K57" s="34">
        <v>0.04</v>
      </c>
      <c r="L57" s="34" t="str">
        <f t="shared" si="2"/>
        <v/>
      </c>
      <c r="M57" s="185"/>
      <c r="N57"/>
      <c r="O57"/>
    </row>
    <row r="58" spans="2:32" ht="16.899999999999999" customHeight="1" x14ac:dyDescent="0.25">
      <c r="C58" s="144"/>
      <c r="D58" s="35"/>
      <c r="E58" s="36"/>
      <c r="F58" s="36"/>
      <c r="G58" s="35"/>
      <c r="H58" s="36"/>
      <c r="I58" s="37"/>
      <c r="J58" s="38"/>
      <c r="K58" s="39"/>
      <c r="L58" s="39">
        <f>SUBTOTAL(9,(L33:L57))</f>
        <v>0</v>
      </c>
      <c r="N58" t="s">
        <v>52</v>
      </c>
      <c r="O58" s="244">
        <v>0</v>
      </c>
    </row>
    <row r="59" spans="2:32" ht="16.5" x14ac:dyDescent="0.3">
      <c r="H59" s="40"/>
      <c r="L59" s="168" t="str">
        <f>IF(L58&gt;24999.99,"Post Inspection Required. Focus on Energy will contact to schedule.",IF(L58&lt;25000,""))</f>
        <v/>
      </c>
      <c r="N59" s="24" t="s">
        <v>81</v>
      </c>
      <c r="O59" s="215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32" x14ac:dyDescent="0.25">
      <c r="B60" s="280" t="s">
        <v>82</v>
      </c>
      <c r="C60" s="27" t="s">
        <v>83</v>
      </c>
      <c r="H60" s="41"/>
      <c r="N60" s="24"/>
      <c r="O60" s="214">
        <f>IF(ISBLANK(O59)=TRUE,O58,O59)</f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32" x14ac:dyDescent="0.25">
      <c r="B61" s="280"/>
      <c r="C61" s="27" t="s">
        <v>84</v>
      </c>
      <c r="N61" s="169" t="s">
        <v>85</v>
      </c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</row>
    <row r="62" spans="2:32" ht="42.75" x14ac:dyDescent="0.25">
      <c r="C62" s="27" t="s">
        <v>86</v>
      </c>
      <c r="N62" s="151"/>
      <c r="O62" s="151" t="s">
        <v>87</v>
      </c>
      <c r="P62" s="150" t="s">
        <v>51</v>
      </c>
      <c r="Q62" s="152" t="s">
        <v>88</v>
      </c>
      <c r="R62" s="153" t="s">
        <v>89</v>
      </c>
      <c r="S62" s="153" t="s">
        <v>90</v>
      </c>
      <c r="T62" s="153" t="s">
        <v>91</v>
      </c>
      <c r="U62" s="153" t="s">
        <v>92</v>
      </c>
      <c r="V62" s="153" t="s">
        <v>93</v>
      </c>
      <c r="W62" s="153" t="s">
        <v>94</v>
      </c>
      <c r="X62" s="153" t="s">
        <v>95</v>
      </c>
      <c r="Y62" s="153" t="s">
        <v>96</v>
      </c>
      <c r="Z62" s="143"/>
      <c r="AA62" s="143"/>
      <c r="AB62" s="127"/>
      <c r="AC62" s="128"/>
      <c r="AD62" s="128"/>
      <c r="AE62"/>
      <c r="AF62"/>
    </row>
    <row r="63" spans="2:32" x14ac:dyDescent="0.25">
      <c r="C63" s="27" t="s">
        <v>97</v>
      </c>
      <c r="N63" s="147" t="s">
        <v>98</v>
      </c>
      <c r="O63" s="154">
        <f>E33</f>
        <v>0</v>
      </c>
      <c r="P63" s="155">
        <f>D33</f>
        <v>0</v>
      </c>
      <c r="Q63" s="155">
        <f>C33</f>
        <v>0</v>
      </c>
      <c r="R63" s="156">
        <f>IFERROR(ROUND(O63*Q63,0),"")</f>
        <v>0</v>
      </c>
      <c r="S63" s="200">
        <f>IFERROR(IF(OR(O63="",O63="Error",G33=""),"",ROUND(V63*C33/1000*$O$60,4)),"")</f>
        <v>0</v>
      </c>
      <c r="T63" s="156">
        <f>G33</f>
        <v>0</v>
      </c>
      <c r="U63" s="150">
        <f>IFERROR(ROUND(T63/Q63,2),0)</f>
        <v>0</v>
      </c>
      <c r="V63" s="157">
        <f>IFERROR(ROUND(O63-U63,2),"")</f>
        <v>0</v>
      </c>
      <c r="W63" s="156">
        <f>IFERROR(ROUND(P63*Q63*V63/1000,0),"")</f>
        <v>0</v>
      </c>
      <c r="X63" s="156">
        <f>IFERROR(W63*$AE$107,"")</f>
        <v>0</v>
      </c>
      <c r="Y63" s="158">
        <f>ROUND(Q63*1.3,2)</f>
        <v>0</v>
      </c>
      <c r="AB63" s="129" t="s">
        <v>99</v>
      </c>
      <c r="AC63" s="129" t="s">
        <v>100</v>
      </c>
      <c r="AD63" s="129" t="s">
        <v>101</v>
      </c>
      <c r="AE63"/>
      <c r="AF63"/>
    </row>
    <row r="64" spans="2:32" x14ac:dyDescent="0.25">
      <c r="C64" s="42" t="s">
        <v>102</v>
      </c>
      <c r="N64" s="147" t="s">
        <v>103</v>
      </c>
      <c r="O64" s="154">
        <f>E34</f>
        <v>0</v>
      </c>
      <c r="P64" s="155">
        <f>D34</f>
        <v>0</v>
      </c>
      <c r="Q64" s="155">
        <f>C34</f>
        <v>0</v>
      </c>
      <c r="R64" s="156">
        <f t="shared" ref="R64:R87" si="8">IFERROR(ROUND(O64*Q64,0),"")</f>
        <v>0</v>
      </c>
      <c r="S64" s="200">
        <f>IFERROR(IF(OR(O64="",O64="Error",G34=""),"",ROUND(V64*C34/1000*$O$60,4)),"")</f>
        <v>0</v>
      </c>
      <c r="T64" s="156">
        <f>G34</f>
        <v>0</v>
      </c>
      <c r="U64" s="150">
        <f>IFERROR(ROUND(T64/Q64,2),0)</f>
        <v>0</v>
      </c>
      <c r="V64" s="157">
        <f>IFERROR(ROUND(O64-U64,2),"")</f>
        <v>0</v>
      </c>
      <c r="W64" s="156">
        <f>IFERROR(ROUND(P64*Q64*V64/1000,0),"")</f>
        <v>0</v>
      </c>
      <c r="X64" s="156">
        <f>IFERROR(W64*$AE$107,"")</f>
        <v>0</v>
      </c>
      <c r="Y64" s="158">
        <f>ROUND(Q64*1.3,2)</f>
        <v>0</v>
      </c>
      <c r="AB64" s="130" t="s">
        <v>57</v>
      </c>
      <c r="AC64" s="131">
        <v>0.11020000000000001</v>
      </c>
      <c r="AD64" s="131">
        <v>0.61599999999999999</v>
      </c>
      <c r="AE64"/>
      <c r="AF64"/>
    </row>
    <row r="65" spans="4:32" x14ac:dyDescent="0.25">
      <c r="D65" s="43"/>
      <c r="K65" s="206" t="s">
        <v>104</v>
      </c>
      <c r="L65" s="207">
        <f>MAX(RevisionHistory!B5:B41)</f>
        <v>44609</v>
      </c>
      <c r="N65" s="147" t="s">
        <v>105</v>
      </c>
      <c r="O65" s="154">
        <f>E35</f>
        <v>0</v>
      </c>
      <c r="P65" s="155">
        <f>D35</f>
        <v>0</v>
      </c>
      <c r="Q65" s="155">
        <f>C35</f>
        <v>0</v>
      </c>
      <c r="R65" s="156">
        <f t="shared" si="8"/>
        <v>0</v>
      </c>
      <c r="S65" s="200">
        <f>IFERROR(IF(OR(O65="",O65="Error",G35=""),"",ROUND(V65*C35/1000*$O$60,4)),"")</f>
        <v>0</v>
      </c>
      <c r="T65" s="156">
        <f>G35</f>
        <v>0</v>
      </c>
      <c r="U65" s="150">
        <f>IFERROR(ROUND(T65/Q65,2),0)</f>
        <v>0</v>
      </c>
      <c r="V65" s="157">
        <f>IFERROR(ROUND(O65-U65,2),"")</f>
        <v>0</v>
      </c>
      <c r="W65" s="156">
        <f>IFERROR(ROUND(P65*Q65*V65/1000,0),"")</f>
        <v>0</v>
      </c>
      <c r="X65" s="156">
        <f>IFERROR(W65*$AE$107,"")</f>
        <v>0</v>
      </c>
      <c r="Y65" s="158">
        <f>ROUND(Q65*1.3,2)</f>
        <v>0</v>
      </c>
      <c r="AB65" s="130" t="s">
        <v>60</v>
      </c>
      <c r="AC65" s="131">
        <v>7.7200000000000005E-2</v>
      </c>
      <c r="AD65" s="131">
        <v>0.51600000000000001</v>
      </c>
      <c r="AE65"/>
      <c r="AF65"/>
    </row>
    <row r="66" spans="4:32" x14ac:dyDescent="0.25">
      <c r="N66" s="147" t="s">
        <v>106</v>
      </c>
      <c r="O66" s="154">
        <f>E36</f>
        <v>0</v>
      </c>
      <c r="P66" s="155">
        <f>D36</f>
        <v>0</v>
      </c>
      <c r="Q66" s="155">
        <f>C36</f>
        <v>0</v>
      </c>
      <c r="R66" s="156">
        <f t="shared" si="8"/>
        <v>0</v>
      </c>
      <c r="S66" s="200">
        <f>IFERROR(IF(OR(O66="",O66="Error",G36=""),"",ROUND(V66*C36/1000*$O$60,4)),"")</f>
        <v>0</v>
      </c>
      <c r="T66" s="156">
        <f>G36</f>
        <v>0</v>
      </c>
      <c r="U66" s="150">
        <f>IFERROR(ROUND(T66/Q66,2),0)</f>
        <v>0</v>
      </c>
      <c r="V66" s="157">
        <f>IFERROR(ROUND(O66-U66,2),"")</f>
        <v>0</v>
      </c>
      <c r="W66" s="156">
        <f>IFERROR(ROUND(P66*Q66*V66/1000,0),"")</f>
        <v>0</v>
      </c>
      <c r="X66" s="156">
        <f>IFERROR(W66*$AE$107,"")</f>
        <v>0</v>
      </c>
      <c r="Y66" s="158">
        <f>ROUND(Q66*1.3,2)</f>
        <v>0</v>
      </c>
      <c r="AB66" s="130" t="s">
        <v>107</v>
      </c>
      <c r="AC66" s="131">
        <v>0.1462</v>
      </c>
      <c r="AD66" s="131">
        <v>0.76900000000000002</v>
      </c>
      <c r="AE66"/>
      <c r="AF66"/>
    </row>
    <row r="67" spans="4:32" x14ac:dyDescent="0.25">
      <c r="N67" s="147" t="s">
        <v>108</v>
      </c>
      <c r="O67" s="154">
        <f t="shared" ref="O67:O87" si="9">E37</f>
        <v>0</v>
      </c>
      <c r="P67" s="155">
        <f t="shared" ref="P67:P87" si="10">D37</f>
        <v>0</v>
      </c>
      <c r="Q67" s="155">
        <f t="shared" ref="Q67:Q87" si="11">C37</f>
        <v>0</v>
      </c>
      <c r="R67" s="156">
        <f t="shared" si="8"/>
        <v>0</v>
      </c>
      <c r="S67" s="200">
        <f t="shared" ref="S67:S87" si="12">IFERROR(IF(OR(O67="",O67="Error",G37=""),"",ROUND(V67*C37/1000*$O$60,4)),"")</f>
        <v>0</v>
      </c>
      <c r="T67" s="156">
        <f t="shared" ref="T67:T87" si="13">G37</f>
        <v>0</v>
      </c>
      <c r="U67" s="150">
        <f t="shared" ref="U67:U87" si="14">IFERROR(ROUND(T67/Q67,2),0)</f>
        <v>0</v>
      </c>
      <c r="V67" s="157">
        <f t="shared" ref="V67:V87" si="15">IFERROR(ROUND(O67-U67,2),"")</f>
        <v>0</v>
      </c>
      <c r="W67" s="156">
        <f t="shared" ref="W67:W87" si="16">IFERROR(ROUND(P67*Q67*V67/1000,0),"")</f>
        <v>0</v>
      </c>
      <c r="X67" s="156">
        <f t="shared" ref="X67:X87" si="17">IFERROR(W67*$AE$107,"")</f>
        <v>0</v>
      </c>
      <c r="Y67" s="158">
        <f t="shared" ref="Y67:Y87" si="18">ROUND(Q67*1.3,2)</f>
        <v>0</v>
      </c>
      <c r="AB67" s="132"/>
      <c r="AC67" s="133"/>
      <c r="AD67" s="133"/>
      <c r="AE67"/>
      <c r="AF67"/>
    </row>
    <row r="68" spans="4:32" x14ac:dyDescent="0.25">
      <c r="N68" s="147" t="s">
        <v>109</v>
      </c>
      <c r="O68" s="154">
        <f t="shared" si="9"/>
        <v>0</v>
      </c>
      <c r="P68" s="155">
        <f t="shared" si="10"/>
        <v>0</v>
      </c>
      <c r="Q68" s="155">
        <f t="shared" si="11"/>
        <v>0</v>
      </c>
      <c r="R68" s="156">
        <f t="shared" si="8"/>
        <v>0</v>
      </c>
      <c r="S68" s="200">
        <f t="shared" si="12"/>
        <v>0</v>
      </c>
      <c r="T68" s="156">
        <f t="shared" si="13"/>
        <v>0</v>
      </c>
      <c r="U68" s="150">
        <f t="shared" si="14"/>
        <v>0</v>
      </c>
      <c r="V68" s="157">
        <f t="shared" si="15"/>
        <v>0</v>
      </c>
      <c r="W68" s="156">
        <f t="shared" si="16"/>
        <v>0</v>
      </c>
      <c r="X68" s="156">
        <f t="shared" si="17"/>
        <v>0</v>
      </c>
      <c r="Y68" s="158">
        <f t="shared" si="18"/>
        <v>0</v>
      </c>
      <c r="AB68" s="132"/>
      <c r="AC68" s="133"/>
      <c r="AD68" s="133"/>
      <c r="AE68"/>
      <c r="AF68"/>
    </row>
    <row r="69" spans="4:32" x14ac:dyDescent="0.25">
      <c r="N69" s="147" t="s">
        <v>110</v>
      </c>
      <c r="O69" s="154">
        <f t="shared" si="9"/>
        <v>0</v>
      </c>
      <c r="P69" s="155">
        <f t="shared" si="10"/>
        <v>0</v>
      </c>
      <c r="Q69" s="155">
        <f t="shared" si="11"/>
        <v>0</v>
      </c>
      <c r="R69" s="156">
        <f t="shared" si="8"/>
        <v>0</v>
      </c>
      <c r="S69" s="200">
        <f t="shared" si="12"/>
        <v>0</v>
      </c>
      <c r="T69" s="156">
        <f t="shared" si="13"/>
        <v>0</v>
      </c>
      <c r="U69" s="150">
        <f t="shared" si="14"/>
        <v>0</v>
      </c>
      <c r="V69" s="157">
        <f t="shared" si="15"/>
        <v>0</v>
      </c>
      <c r="W69" s="156">
        <f t="shared" si="16"/>
        <v>0</v>
      </c>
      <c r="X69" s="156">
        <f t="shared" si="17"/>
        <v>0</v>
      </c>
      <c r="Y69" s="158">
        <f t="shared" si="18"/>
        <v>0</v>
      </c>
      <c r="AB69" s="132"/>
      <c r="AC69" s="133"/>
      <c r="AD69" s="133"/>
      <c r="AE69"/>
      <c r="AF69"/>
    </row>
    <row r="70" spans="4:32" x14ac:dyDescent="0.25">
      <c r="N70" s="147" t="s">
        <v>111</v>
      </c>
      <c r="O70" s="154">
        <f t="shared" si="9"/>
        <v>0</v>
      </c>
      <c r="P70" s="155">
        <f t="shared" si="10"/>
        <v>0</v>
      </c>
      <c r="Q70" s="155">
        <f t="shared" si="11"/>
        <v>0</v>
      </c>
      <c r="R70" s="156">
        <f t="shared" si="8"/>
        <v>0</v>
      </c>
      <c r="S70" s="200">
        <f t="shared" si="12"/>
        <v>0</v>
      </c>
      <c r="T70" s="156">
        <f t="shared" si="13"/>
        <v>0</v>
      </c>
      <c r="U70" s="150">
        <f t="shared" si="14"/>
        <v>0</v>
      </c>
      <c r="V70" s="157">
        <f t="shared" si="15"/>
        <v>0</v>
      </c>
      <c r="W70" s="156">
        <f t="shared" si="16"/>
        <v>0</v>
      </c>
      <c r="X70" s="156">
        <f t="shared" si="17"/>
        <v>0</v>
      </c>
      <c r="Y70" s="158">
        <f t="shared" si="18"/>
        <v>0</v>
      </c>
      <c r="AB70" s="132"/>
      <c r="AC70" s="133"/>
      <c r="AD70" s="133"/>
      <c r="AE70"/>
      <c r="AF70"/>
    </row>
    <row r="71" spans="4:32" x14ac:dyDescent="0.25">
      <c r="N71" s="147" t="s">
        <v>112</v>
      </c>
      <c r="O71" s="154">
        <f t="shared" si="9"/>
        <v>0</v>
      </c>
      <c r="P71" s="155">
        <f t="shared" si="10"/>
        <v>0</v>
      </c>
      <c r="Q71" s="155">
        <f t="shared" si="11"/>
        <v>0</v>
      </c>
      <c r="R71" s="156">
        <f t="shared" si="8"/>
        <v>0</v>
      </c>
      <c r="S71" s="200">
        <f t="shared" si="12"/>
        <v>0</v>
      </c>
      <c r="T71" s="156">
        <f t="shared" si="13"/>
        <v>0</v>
      </c>
      <c r="U71" s="150">
        <f t="shared" si="14"/>
        <v>0</v>
      </c>
      <c r="V71" s="157">
        <f t="shared" si="15"/>
        <v>0</v>
      </c>
      <c r="W71" s="156">
        <f t="shared" si="16"/>
        <v>0</v>
      </c>
      <c r="X71" s="156">
        <f t="shared" si="17"/>
        <v>0</v>
      </c>
      <c r="Y71" s="158">
        <f t="shared" si="18"/>
        <v>0</v>
      </c>
      <c r="AB71" s="132"/>
      <c r="AC71" s="133"/>
      <c r="AD71" s="133"/>
      <c r="AE71"/>
      <c r="AF71"/>
    </row>
    <row r="72" spans="4:32" x14ac:dyDescent="0.25">
      <c r="N72" s="147" t="s">
        <v>113</v>
      </c>
      <c r="O72" s="154">
        <f t="shared" si="9"/>
        <v>0</v>
      </c>
      <c r="P72" s="155">
        <f t="shared" si="10"/>
        <v>0</v>
      </c>
      <c r="Q72" s="155">
        <f t="shared" si="11"/>
        <v>0</v>
      </c>
      <c r="R72" s="156">
        <f t="shared" si="8"/>
        <v>0</v>
      </c>
      <c r="S72" s="200">
        <f t="shared" si="12"/>
        <v>0</v>
      </c>
      <c r="T72" s="156">
        <f t="shared" si="13"/>
        <v>0</v>
      </c>
      <c r="U72" s="150">
        <f t="shared" si="14"/>
        <v>0</v>
      </c>
      <c r="V72" s="157">
        <f t="shared" si="15"/>
        <v>0</v>
      </c>
      <c r="W72" s="156">
        <f t="shared" si="16"/>
        <v>0</v>
      </c>
      <c r="X72" s="156">
        <f t="shared" si="17"/>
        <v>0</v>
      </c>
      <c r="Y72" s="158">
        <f t="shared" si="18"/>
        <v>0</v>
      </c>
      <c r="AB72" s="132"/>
      <c r="AC72" s="133"/>
      <c r="AD72" s="133"/>
      <c r="AE72"/>
      <c r="AF72"/>
    </row>
    <row r="73" spans="4:32" x14ac:dyDescent="0.25">
      <c r="N73" s="147" t="s">
        <v>114</v>
      </c>
      <c r="O73" s="154">
        <f t="shared" si="9"/>
        <v>0</v>
      </c>
      <c r="P73" s="155">
        <f t="shared" si="10"/>
        <v>0</v>
      </c>
      <c r="Q73" s="155">
        <f t="shared" si="11"/>
        <v>0</v>
      </c>
      <c r="R73" s="156">
        <f t="shared" si="8"/>
        <v>0</v>
      </c>
      <c r="S73" s="200">
        <f t="shared" si="12"/>
        <v>0</v>
      </c>
      <c r="T73" s="156">
        <f t="shared" si="13"/>
        <v>0</v>
      </c>
      <c r="U73" s="150">
        <f t="shared" si="14"/>
        <v>0</v>
      </c>
      <c r="V73" s="157">
        <f t="shared" si="15"/>
        <v>0</v>
      </c>
      <c r="W73" s="156">
        <f t="shared" si="16"/>
        <v>0</v>
      </c>
      <c r="X73" s="156">
        <f t="shared" si="17"/>
        <v>0</v>
      </c>
      <c r="Y73" s="158">
        <f t="shared" si="18"/>
        <v>0</v>
      </c>
      <c r="AB73" s="132"/>
      <c r="AC73" s="133"/>
      <c r="AD73" s="133"/>
      <c r="AE73"/>
      <c r="AF73"/>
    </row>
    <row r="74" spans="4:32" x14ac:dyDescent="0.25">
      <c r="N74" s="147" t="s">
        <v>115</v>
      </c>
      <c r="O74" s="154">
        <f t="shared" si="9"/>
        <v>0</v>
      </c>
      <c r="P74" s="155">
        <f t="shared" si="10"/>
        <v>0</v>
      </c>
      <c r="Q74" s="155">
        <f t="shared" si="11"/>
        <v>0</v>
      </c>
      <c r="R74" s="156">
        <f t="shared" si="8"/>
        <v>0</v>
      </c>
      <c r="S74" s="200">
        <f t="shared" si="12"/>
        <v>0</v>
      </c>
      <c r="T74" s="156">
        <f t="shared" si="13"/>
        <v>0</v>
      </c>
      <c r="U74" s="150">
        <f t="shared" si="14"/>
        <v>0</v>
      </c>
      <c r="V74" s="157">
        <f t="shared" si="15"/>
        <v>0</v>
      </c>
      <c r="W74" s="156">
        <f t="shared" si="16"/>
        <v>0</v>
      </c>
      <c r="X74" s="156">
        <f t="shared" si="17"/>
        <v>0</v>
      </c>
      <c r="Y74" s="158">
        <f t="shared" si="18"/>
        <v>0</v>
      </c>
      <c r="AB74" s="132"/>
      <c r="AC74" s="133"/>
      <c r="AD74" s="133"/>
      <c r="AE74"/>
      <c r="AF74"/>
    </row>
    <row r="75" spans="4:32" x14ac:dyDescent="0.25">
      <c r="N75" s="147" t="s">
        <v>116</v>
      </c>
      <c r="O75" s="154">
        <f t="shared" si="9"/>
        <v>0</v>
      </c>
      <c r="P75" s="155">
        <f t="shared" si="10"/>
        <v>0</v>
      </c>
      <c r="Q75" s="155">
        <f t="shared" si="11"/>
        <v>0</v>
      </c>
      <c r="R75" s="156">
        <f t="shared" si="8"/>
        <v>0</v>
      </c>
      <c r="S75" s="200">
        <f t="shared" si="12"/>
        <v>0</v>
      </c>
      <c r="T75" s="156">
        <f t="shared" si="13"/>
        <v>0</v>
      </c>
      <c r="U75" s="150">
        <f t="shared" si="14"/>
        <v>0</v>
      </c>
      <c r="V75" s="157">
        <f t="shared" si="15"/>
        <v>0</v>
      </c>
      <c r="W75" s="156">
        <f t="shared" si="16"/>
        <v>0</v>
      </c>
      <c r="X75" s="156">
        <f t="shared" si="17"/>
        <v>0</v>
      </c>
      <c r="Y75" s="158">
        <f t="shared" si="18"/>
        <v>0</v>
      </c>
      <c r="AB75" s="132"/>
      <c r="AC75" s="133"/>
      <c r="AD75" s="133"/>
      <c r="AE75"/>
      <c r="AF75"/>
    </row>
    <row r="76" spans="4:32" x14ac:dyDescent="0.25">
      <c r="N76" s="147" t="s">
        <v>117</v>
      </c>
      <c r="O76" s="154">
        <f t="shared" si="9"/>
        <v>0</v>
      </c>
      <c r="P76" s="155">
        <f t="shared" si="10"/>
        <v>0</v>
      </c>
      <c r="Q76" s="155">
        <f t="shared" si="11"/>
        <v>0</v>
      </c>
      <c r="R76" s="156">
        <f t="shared" si="8"/>
        <v>0</v>
      </c>
      <c r="S76" s="200">
        <f t="shared" si="12"/>
        <v>0</v>
      </c>
      <c r="T76" s="156">
        <f t="shared" si="13"/>
        <v>0</v>
      </c>
      <c r="U76" s="150">
        <f t="shared" si="14"/>
        <v>0</v>
      </c>
      <c r="V76" s="157">
        <f t="shared" si="15"/>
        <v>0</v>
      </c>
      <c r="W76" s="156">
        <f t="shared" si="16"/>
        <v>0</v>
      </c>
      <c r="X76" s="156">
        <f t="shared" si="17"/>
        <v>0</v>
      </c>
      <c r="Y76" s="158">
        <f t="shared" si="18"/>
        <v>0</v>
      </c>
      <c r="AB76" s="132"/>
      <c r="AC76" s="133"/>
      <c r="AD76" s="133"/>
      <c r="AE76"/>
      <c r="AF76"/>
    </row>
    <row r="77" spans="4:32" x14ac:dyDescent="0.25">
      <c r="N77" s="147" t="s">
        <v>118</v>
      </c>
      <c r="O77" s="154">
        <f t="shared" si="9"/>
        <v>0</v>
      </c>
      <c r="P77" s="155">
        <f t="shared" si="10"/>
        <v>0</v>
      </c>
      <c r="Q77" s="155">
        <f t="shared" si="11"/>
        <v>0</v>
      </c>
      <c r="R77" s="156">
        <f t="shared" si="8"/>
        <v>0</v>
      </c>
      <c r="S77" s="200">
        <f t="shared" si="12"/>
        <v>0</v>
      </c>
      <c r="T77" s="156">
        <f t="shared" si="13"/>
        <v>0</v>
      </c>
      <c r="U77" s="150">
        <f t="shared" si="14"/>
        <v>0</v>
      </c>
      <c r="V77" s="157">
        <f t="shared" si="15"/>
        <v>0</v>
      </c>
      <c r="W77" s="156">
        <f t="shared" si="16"/>
        <v>0</v>
      </c>
      <c r="X77" s="156">
        <f t="shared" si="17"/>
        <v>0</v>
      </c>
      <c r="Y77" s="158">
        <f t="shared" si="18"/>
        <v>0</v>
      </c>
      <c r="AB77" s="132"/>
      <c r="AC77" s="133"/>
      <c r="AD77" s="133"/>
      <c r="AE77"/>
      <c r="AF77"/>
    </row>
    <row r="78" spans="4:32" x14ac:dyDescent="0.25">
      <c r="N78" s="147" t="s">
        <v>119</v>
      </c>
      <c r="O78" s="154">
        <f t="shared" si="9"/>
        <v>0</v>
      </c>
      <c r="P78" s="155">
        <f t="shared" si="10"/>
        <v>0</v>
      </c>
      <c r="Q78" s="155">
        <f t="shared" si="11"/>
        <v>0</v>
      </c>
      <c r="R78" s="156">
        <f t="shared" si="8"/>
        <v>0</v>
      </c>
      <c r="S78" s="200">
        <f t="shared" si="12"/>
        <v>0</v>
      </c>
      <c r="T78" s="156">
        <f t="shared" si="13"/>
        <v>0</v>
      </c>
      <c r="U78" s="150">
        <f t="shared" si="14"/>
        <v>0</v>
      </c>
      <c r="V78" s="157">
        <f t="shared" si="15"/>
        <v>0</v>
      </c>
      <c r="W78" s="156">
        <f t="shared" si="16"/>
        <v>0</v>
      </c>
      <c r="X78" s="156">
        <f t="shared" si="17"/>
        <v>0</v>
      </c>
      <c r="Y78" s="158">
        <f t="shared" si="18"/>
        <v>0</v>
      </c>
      <c r="AB78" s="132"/>
      <c r="AC78" s="133"/>
      <c r="AD78" s="133"/>
      <c r="AE78"/>
      <c r="AF78"/>
    </row>
    <row r="79" spans="4:32" x14ac:dyDescent="0.25">
      <c r="N79" s="147" t="s">
        <v>120</v>
      </c>
      <c r="O79" s="154">
        <f t="shared" si="9"/>
        <v>0</v>
      </c>
      <c r="P79" s="155">
        <f t="shared" si="10"/>
        <v>0</v>
      </c>
      <c r="Q79" s="155">
        <f t="shared" si="11"/>
        <v>0</v>
      </c>
      <c r="R79" s="156">
        <f t="shared" si="8"/>
        <v>0</v>
      </c>
      <c r="S79" s="200">
        <f t="shared" si="12"/>
        <v>0</v>
      </c>
      <c r="T79" s="156">
        <f t="shared" si="13"/>
        <v>0</v>
      </c>
      <c r="U79" s="150">
        <f t="shared" si="14"/>
        <v>0</v>
      </c>
      <c r="V79" s="157">
        <f t="shared" si="15"/>
        <v>0</v>
      </c>
      <c r="W79" s="156">
        <f t="shared" si="16"/>
        <v>0</v>
      </c>
      <c r="X79" s="156">
        <f t="shared" si="17"/>
        <v>0</v>
      </c>
      <c r="Y79" s="158">
        <f t="shared" si="18"/>
        <v>0</v>
      </c>
      <c r="AB79" s="132"/>
      <c r="AC79" s="133"/>
      <c r="AD79" s="133"/>
      <c r="AE79"/>
      <c r="AF79"/>
    </row>
    <row r="80" spans="4:32" x14ac:dyDescent="0.25">
      <c r="N80" s="147" t="s">
        <v>121</v>
      </c>
      <c r="O80" s="154">
        <f t="shared" si="9"/>
        <v>0</v>
      </c>
      <c r="P80" s="155">
        <f t="shared" si="10"/>
        <v>0</v>
      </c>
      <c r="Q80" s="155">
        <f t="shared" si="11"/>
        <v>0</v>
      </c>
      <c r="R80" s="156">
        <f t="shared" si="8"/>
        <v>0</v>
      </c>
      <c r="S80" s="200">
        <f t="shared" si="12"/>
        <v>0</v>
      </c>
      <c r="T80" s="156">
        <f t="shared" si="13"/>
        <v>0</v>
      </c>
      <c r="U80" s="150">
        <f t="shared" si="14"/>
        <v>0</v>
      </c>
      <c r="V80" s="157">
        <f t="shared" si="15"/>
        <v>0</v>
      </c>
      <c r="W80" s="156">
        <f t="shared" si="16"/>
        <v>0</v>
      </c>
      <c r="X80" s="156">
        <f t="shared" si="17"/>
        <v>0</v>
      </c>
      <c r="Y80" s="158">
        <f t="shared" si="18"/>
        <v>0</v>
      </c>
      <c r="AB80" s="132"/>
      <c r="AC80" s="133"/>
      <c r="AD80" s="133"/>
      <c r="AE80"/>
      <c r="AF80"/>
    </row>
    <row r="81" spans="8:40" x14ac:dyDescent="0.25">
      <c r="N81" s="147" t="s">
        <v>122</v>
      </c>
      <c r="O81" s="154">
        <f t="shared" si="9"/>
        <v>0</v>
      </c>
      <c r="P81" s="155">
        <f t="shared" si="10"/>
        <v>0</v>
      </c>
      <c r="Q81" s="155">
        <f t="shared" si="11"/>
        <v>0</v>
      </c>
      <c r="R81" s="156">
        <f t="shared" si="8"/>
        <v>0</v>
      </c>
      <c r="S81" s="200">
        <f t="shared" si="12"/>
        <v>0</v>
      </c>
      <c r="T81" s="156">
        <f t="shared" si="13"/>
        <v>0</v>
      </c>
      <c r="U81" s="150">
        <f t="shared" si="14"/>
        <v>0</v>
      </c>
      <c r="V81" s="157">
        <f t="shared" si="15"/>
        <v>0</v>
      </c>
      <c r="W81" s="156">
        <f t="shared" si="16"/>
        <v>0</v>
      </c>
      <c r="X81" s="156">
        <f t="shared" si="17"/>
        <v>0</v>
      </c>
      <c r="Y81" s="158">
        <f t="shared" si="18"/>
        <v>0</v>
      </c>
      <c r="AB81" s="132"/>
      <c r="AC81" s="133"/>
      <c r="AD81" s="133"/>
      <c r="AE81"/>
      <c r="AF81"/>
    </row>
    <row r="82" spans="8:40" x14ac:dyDescent="0.25">
      <c r="N82" s="147" t="s">
        <v>123</v>
      </c>
      <c r="O82" s="154">
        <f t="shared" si="9"/>
        <v>0</v>
      </c>
      <c r="P82" s="155">
        <f t="shared" si="10"/>
        <v>0</v>
      </c>
      <c r="Q82" s="155">
        <f t="shared" si="11"/>
        <v>0</v>
      </c>
      <c r="R82" s="156">
        <f t="shared" si="8"/>
        <v>0</v>
      </c>
      <c r="S82" s="200">
        <f t="shared" si="12"/>
        <v>0</v>
      </c>
      <c r="T82" s="156">
        <f t="shared" si="13"/>
        <v>0</v>
      </c>
      <c r="U82" s="150">
        <f t="shared" si="14"/>
        <v>0</v>
      </c>
      <c r="V82" s="157">
        <f t="shared" si="15"/>
        <v>0</v>
      </c>
      <c r="W82" s="156">
        <f t="shared" si="16"/>
        <v>0</v>
      </c>
      <c r="X82" s="156">
        <f t="shared" si="17"/>
        <v>0</v>
      </c>
      <c r="Y82" s="158">
        <f t="shared" si="18"/>
        <v>0</v>
      </c>
      <c r="AB82" s="132"/>
      <c r="AC82" s="133"/>
      <c r="AD82" s="133"/>
      <c r="AE82"/>
      <c r="AF82"/>
    </row>
    <row r="83" spans="8:40" x14ac:dyDescent="0.25">
      <c r="N83" s="147" t="s">
        <v>124</v>
      </c>
      <c r="O83" s="154">
        <f t="shared" si="9"/>
        <v>0</v>
      </c>
      <c r="P83" s="155">
        <f t="shared" si="10"/>
        <v>0</v>
      </c>
      <c r="Q83" s="155">
        <f t="shared" si="11"/>
        <v>0</v>
      </c>
      <c r="R83" s="156">
        <f t="shared" si="8"/>
        <v>0</v>
      </c>
      <c r="S83" s="200">
        <f t="shared" si="12"/>
        <v>0</v>
      </c>
      <c r="T83" s="156">
        <f t="shared" si="13"/>
        <v>0</v>
      </c>
      <c r="U83" s="150">
        <f t="shared" si="14"/>
        <v>0</v>
      </c>
      <c r="V83" s="157">
        <f t="shared" si="15"/>
        <v>0</v>
      </c>
      <c r="W83" s="156">
        <f t="shared" si="16"/>
        <v>0</v>
      </c>
      <c r="X83" s="156">
        <f t="shared" si="17"/>
        <v>0</v>
      </c>
      <c r="Y83" s="158">
        <f t="shared" si="18"/>
        <v>0</v>
      </c>
      <c r="AB83" s="132"/>
      <c r="AC83" s="133"/>
      <c r="AD83" s="133"/>
      <c r="AE83"/>
      <c r="AF83"/>
    </row>
    <row r="84" spans="8:40" x14ac:dyDescent="0.25">
      <c r="N84" s="147" t="s">
        <v>125</v>
      </c>
      <c r="O84" s="154">
        <f t="shared" si="9"/>
        <v>0</v>
      </c>
      <c r="P84" s="155">
        <f t="shared" si="10"/>
        <v>0</v>
      </c>
      <c r="Q84" s="155">
        <f t="shared" si="11"/>
        <v>0</v>
      </c>
      <c r="R84" s="156">
        <f t="shared" si="8"/>
        <v>0</v>
      </c>
      <c r="S84" s="200">
        <f t="shared" si="12"/>
        <v>0</v>
      </c>
      <c r="T84" s="156">
        <f t="shared" si="13"/>
        <v>0</v>
      </c>
      <c r="U84" s="150">
        <f t="shared" si="14"/>
        <v>0</v>
      </c>
      <c r="V84" s="157">
        <f t="shared" si="15"/>
        <v>0</v>
      </c>
      <c r="W84" s="156">
        <f t="shared" si="16"/>
        <v>0</v>
      </c>
      <c r="X84" s="156">
        <f t="shared" si="17"/>
        <v>0</v>
      </c>
      <c r="Y84" s="158">
        <f t="shared" si="18"/>
        <v>0</v>
      </c>
      <c r="AB84" s="132"/>
      <c r="AC84" s="133"/>
      <c r="AD84" s="133"/>
      <c r="AE84"/>
      <c r="AF84"/>
    </row>
    <row r="85" spans="8:40" x14ac:dyDescent="0.25">
      <c r="N85" s="147" t="s">
        <v>126</v>
      </c>
      <c r="O85" s="154">
        <f t="shared" si="9"/>
        <v>0</v>
      </c>
      <c r="P85" s="155">
        <f t="shared" si="10"/>
        <v>0</v>
      </c>
      <c r="Q85" s="155">
        <f t="shared" si="11"/>
        <v>0</v>
      </c>
      <c r="R85" s="156">
        <f t="shared" si="8"/>
        <v>0</v>
      </c>
      <c r="S85" s="200">
        <f t="shared" si="12"/>
        <v>0</v>
      </c>
      <c r="T85" s="156">
        <f t="shared" si="13"/>
        <v>0</v>
      </c>
      <c r="U85" s="150">
        <f t="shared" si="14"/>
        <v>0</v>
      </c>
      <c r="V85" s="157">
        <f t="shared" si="15"/>
        <v>0</v>
      </c>
      <c r="W85" s="156">
        <f t="shared" si="16"/>
        <v>0</v>
      </c>
      <c r="X85" s="156">
        <f t="shared" si="17"/>
        <v>0</v>
      </c>
      <c r="Y85" s="158">
        <f t="shared" si="18"/>
        <v>0</v>
      </c>
      <c r="AB85" s="132"/>
      <c r="AC85" s="133"/>
      <c r="AD85" s="133"/>
      <c r="AE85"/>
      <c r="AF85"/>
    </row>
    <row r="86" spans="8:40" x14ac:dyDescent="0.25">
      <c r="N86" s="147" t="s">
        <v>127</v>
      </c>
      <c r="O86" s="154">
        <f t="shared" si="9"/>
        <v>0</v>
      </c>
      <c r="P86" s="155">
        <f t="shared" si="10"/>
        <v>0</v>
      </c>
      <c r="Q86" s="155">
        <f t="shared" si="11"/>
        <v>0</v>
      </c>
      <c r="R86" s="156">
        <f t="shared" si="8"/>
        <v>0</v>
      </c>
      <c r="S86" s="200">
        <f t="shared" si="12"/>
        <v>0</v>
      </c>
      <c r="T86" s="156">
        <f t="shared" si="13"/>
        <v>0</v>
      </c>
      <c r="U86" s="150">
        <f t="shared" si="14"/>
        <v>0</v>
      </c>
      <c r="V86" s="157">
        <f t="shared" si="15"/>
        <v>0</v>
      </c>
      <c r="W86" s="156">
        <f t="shared" si="16"/>
        <v>0</v>
      </c>
      <c r="X86" s="156">
        <f t="shared" si="17"/>
        <v>0</v>
      </c>
      <c r="Y86" s="158">
        <f t="shared" si="18"/>
        <v>0</v>
      </c>
      <c r="AB86" s="132"/>
      <c r="AC86" s="133"/>
      <c r="AD86" s="133"/>
      <c r="AE86"/>
      <c r="AF86"/>
    </row>
    <row r="87" spans="8:40" x14ac:dyDescent="0.25">
      <c r="N87" s="147" t="s">
        <v>128</v>
      </c>
      <c r="O87" s="154">
        <f t="shared" si="9"/>
        <v>0</v>
      </c>
      <c r="P87" s="155">
        <f t="shared" si="10"/>
        <v>0</v>
      </c>
      <c r="Q87" s="155">
        <f t="shared" si="11"/>
        <v>0</v>
      </c>
      <c r="R87" s="156">
        <f t="shared" si="8"/>
        <v>0</v>
      </c>
      <c r="S87" s="200">
        <f t="shared" si="12"/>
        <v>0</v>
      </c>
      <c r="T87" s="156">
        <f t="shared" si="13"/>
        <v>0</v>
      </c>
      <c r="U87" s="150">
        <f t="shared" si="14"/>
        <v>0</v>
      </c>
      <c r="V87" s="157">
        <f t="shared" si="15"/>
        <v>0</v>
      </c>
      <c r="W87" s="156">
        <f t="shared" si="16"/>
        <v>0</v>
      </c>
      <c r="X87" s="156">
        <f t="shared" si="17"/>
        <v>0</v>
      </c>
      <c r="Y87" s="158">
        <f t="shared" si="18"/>
        <v>0</v>
      </c>
      <c r="AB87" s="132"/>
      <c r="AC87" s="133"/>
      <c r="AD87" s="133"/>
      <c r="AE87"/>
      <c r="AF87"/>
    </row>
    <row r="88" spans="8:40" x14ac:dyDescent="0.25">
      <c r="H88"/>
      <c r="I88"/>
      <c r="J88"/>
      <c r="N88" s="150"/>
      <c r="O88" s="150"/>
      <c r="P88" s="150"/>
      <c r="Q88" s="147" t="s">
        <v>129</v>
      </c>
      <c r="R88" s="159">
        <f t="shared" ref="R88:Y88" si="19">SUBTOTAL(9,(R63:R87))</f>
        <v>0</v>
      </c>
      <c r="S88" s="201">
        <f t="shared" si="19"/>
        <v>0</v>
      </c>
      <c r="T88" s="159">
        <f t="shared" si="19"/>
        <v>0</v>
      </c>
      <c r="U88" s="160">
        <f t="shared" si="19"/>
        <v>0</v>
      </c>
      <c r="V88" s="161">
        <f t="shared" si="19"/>
        <v>0</v>
      </c>
      <c r="W88" s="162">
        <f t="shared" si="19"/>
        <v>0</v>
      </c>
      <c r="X88" s="162">
        <f t="shared" si="19"/>
        <v>0</v>
      </c>
      <c r="Y88" s="163">
        <f t="shared" si="19"/>
        <v>0</v>
      </c>
      <c r="AB88" s="134" t="s">
        <v>130</v>
      </c>
      <c r="AC88" s="128"/>
      <c r="AD88" s="128"/>
      <c r="AE88"/>
      <c r="AF88"/>
    </row>
    <row r="89" spans="8:40" x14ac:dyDescent="0.25">
      <c r="H89"/>
      <c r="I89"/>
      <c r="J89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8:40" x14ac:dyDescent="0.25">
      <c r="N90" s="24"/>
      <c r="O90" s="24"/>
      <c r="P90" s="24"/>
      <c r="Q90" s="24"/>
      <c r="R90"/>
      <c r="S90"/>
      <c r="T90"/>
      <c r="U90"/>
      <c r="V90"/>
      <c r="W90"/>
      <c r="X90"/>
      <c r="Y90"/>
    </row>
    <row r="91" spans="8:40" x14ac:dyDescent="0.25">
      <c r="N91" s="24"/>
      <c r="O91" s="24"/>
      <c r="P91" s="24"/>
      <c r="Q91" s="24"/>
      <c r="R91"/>
      <c r="S91"/>
      <c r="T91"/>
      <c r="U91"/>
      <c r="V91"/>
      <c r="W91"/>
      <c r="X91"/>
      <c r="Y91"/>
    </row>
    <row r="92" spans="8:40" x14ac:dyDescent="0.25">
      <c r="L92" s="143"/>
      <c r="M92" s="143"/>
      <c r="N92" s="24"/>
      <c r="O92" s="24"/>
      <c r="P92" s="24"/>
      <c r="Q92" s="24"/>
      <c r="R92"/>
      <c r="S92"/>
      <c r="T92"/>
      <c r="U92"/>
      <c r="V92"/>
      <c r="W92"/>
      <c r="X92"/>
      <c r="Y92"/>
    </row>
    <row r="93" spans="8:40" x14ac:dyDescent="0.25">
      <c r="N93" s="24"/>
      <c r="O93" s="24"/>
      <c r="P93" s="24"/>
      <c r="Q93" s="24"/>
      <c r="R93"/>
      <c r="S93"/>
      <c r="T93"/>
      <c r="U93"/>
      <c r="V93"/>
      <c r="W93"/>
      <c r="X93"/>
      <c r="Y93"/>
    </row>
    <row r="94" spans="8:40" x14ac:dyDescent="0.25">
      <c r="N94" s="24"/>
      <c r="O94" s="24"/>
      <c r="P94" s="24"/>
      <c r="Q94" s="24"/>
      <c r="R94"/>
      <c r="S94"/>
      <c r="T94"/>
      <c r="U94"/>
      <c r="V94"/>
      <c r="W94"/>
      <c r="X94"/>
      <c r="Y94"/>
      <c r="AB94" s="135" t="s">
        <v>131</v>
      </c>
      <c r="AC94" s="136" t="s">
        <v>132</v>
      </c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</row>
    <row r="95" spans="8:40" ht="14.45" customHeight="1" x14ac:dyDescent="0.25">
      <c r="AB95" s="138" t="s">
        <v>133</v>
      </c>
      <c r="AC95" s="138" t="s">
        <v>134</v>
      </c>
      <c r="AD95" s="272" t="s">
        <v>135</v>
      </c>
      <c r="AE95" s="273"/>
      <c r="AF95" s="142" t="s">
        <v>136</v>
      </c>
      <c r="AG95" s="142" t="s">
        <v>137</v>
      </c>
      <c r="AH95" s="142" t="s">
        <v>138</v>
      </c>
      <c r="AI95" s="138" t="s">
        <v>139</v>
      </c>
      <c r="AJ95" s="138"/>
      <c r="AK95" s="138"/>
      <c r="AL95" s="138"/>
      <c r="AM95" s="138"/>
    </row>
    <row r="96" spans="8:40" ht="22.5" x14ac:dyDescent="0.25">
      <c r="AB96" s="139">
        <v>4336</v>
      </c>
      <c r="AC96" s="140" t="s">
        <v>140</v>
      </c>
      <c r="AD96" s="267" t="s">
        <v>141</v>
      </c>
      <c r="AE96" s="269"/>
      <c r="AF96" s="145" t="s">
        <v>142</v>
      </c>
      <c r="AG96" s="145" t="s">
        <v>143</v>
      </c>
      <c r="AH96" s="141">
        <v>15</v>
      </c>
      <c r="AI96" s="267" t="s">
        <v>144</v>
      </c>
      <c r="AJ96" s="268"/>
      <c r="AK96" s="268"/>
      <c r="AL96" s="268"/>
      <c r="AM96" s="269"/>
    </row>
    <row r="97" spans="28:39" ht="22.5" x14ac:dyDescent="0.25">
      <c r="AB97" s="139">
        <v>4337</v>
      </c>
      <c r="AC97" s="140" t="s">
        <v>145</v>
      </c>
      <c r="AD97" s="267" t="s">
        <v>141</v>
      </c>
      <c r="AE97" s="269"/>
      <c r="AF97" s="145" t="s">
        <v>142</v>
      </c>
      <c r="AG97" s="145" t="s">
        <v>143</v>
      </c>
      <c r="AH97" s="141">
        <v>15</v>
      </c>
      <c r="AI97" s="267" t="s">
        <v>144</v>
      </c>
      <c r="AJ97" s="268"/>
      <c r="AK97" s="268"/>
      <c r="AL97" s="268"/>
      <c r="AM97" s="269"/>
    </row>
    <row r="98" spans="28:39" ht="22.5" x14ac:dyDescent="0.25">
      <c r="AB98" s="139">
        <v>4338</v>
      </c>
      <c r="AC98" s="140" t="s">
        <v>146</v>
      </c>
      <c r="AD98" s="267" t="s">
        <v>141</v>
      </c>
      <c r="AE98" s="269"/>
      <c r="AF98" s="145" t="s">
        <v>142</v>
      </c>
      <c r="AG98" s="145" t="s">
        <v>143</v>
      </c>
      <c r="AH98" s="141">
        <v>15</v>
      </c>
      <c r="AI98" s="267" t="s">
        <v>144</v>
      </c>
      <c r="AJ98" s="268"/>
      <c r="AK98" s="268"/>
      <c r="AL98" s="268"/>
      <c r="AM98" s="269"/>
    </row>
    <row r="101" spans="28:39" ht="17.25" x14ac:dyDescent="0.25">
      <c r="AB101" s="118"/>
      <c r="AC101" s="119" t="s">
        <v>147</v>
      </c>
      <c r="AD101"/>
      <c r="AE101"/>
      <c r="AF101"/>
    </row>
    <row r="102" spans="28:39" x14ac:dyDescent="0.25">
      <c r="AB102" s="120"/>
      <c r="AC102" s="121">
        <v>0.04</v>
      </c>
      <c r="AD102"/>
      <c r="AE102"/>
      <c r="AF102"/>
    </row>
    <row r="103" spans="28:39" x14ac:dyDescent="0.25">
      <c r="AB103" s="120"/>
      <c r="AC103" s="122">
        <v>0.04</v>
      </c>
      <c r="AD103"/>
      <c r="AE103"/>
      <c r="AF103"/>
    </row>
    <row r="104" spans="28:39" x14ac:dyDescent="0.25">
      <c r="AB104" s="121" t="s">
        <v>148</v>
      </c>
      <c r="AC104" s="121">
        <v>4698</v>
      </c>
      <c r="AD104" s="123">
        <v>0.67</v>
      </c>
      <c r="AE104"/>
      <c r="AF104"/>
    </row>
    <row r="105" spans="28:39" x14ac:dyDescent="0.25">
      <c r="AB105"/>
      <c r="AC105"/>
      <c r="AD105"/>
      <c r="AE105"/>
      <c r="AF105"/>
    </row>
    <row r="106" spans="28:39" x14ac:dyDescent="0.25">
      <c r="AB106" s="119" t="s">
        <v>99</v>
      </c>
      <c r="AC106" s="119" t="s">
        <v>51</v>
      </c>
      <c r="AD106" s="119" t="s">
        <v>52</v>
      </c>
      <c r="AE106" s="119" t="s">
        <v>149</v>
      </c>
      <c r="AF106" s="119" t="s">
        <v>150</v>
      </c>
    </row>
    <row r="107" spans="28:39" x14ac:dyDescent="0.25">
      <c r="AB107" s="121" t="s">
        <v>57</v>
      </c>
      <c r="AC107" s="121">
        <v>3730</v>
      </c>
      <c r="AD107" s="123">
        <v>0.77</v>
      </c>
      <c r="AE107" s="270">
        <f>AVERAGE(AH96:AH98)</f>
        <v>15</v>
      </c>
      <c r="AF107" s="124">
        <f>C93</f>
        <v>0</v>
      </c>
    </row>
    <row r="108" spans="28:39" x14ac:dyDescent="0.25">
      <c r="AB108" s="121" t="s">
        <v>60</v>
      </c>
      <c r="AC108" s="121">
        <v>4745</v>
      </c>
      <c r="AD108" s="123">
        <v>0.77</v>
      </c>
      <c r="AE108" s="271"/>
      <c r="AF108"/>
    </row>
    <row r="109" spans="28:39" x14ac:dyDescent="0.25">
      <c r="AB109" s="121" t="s">
        <v>148</v>
      </c>
      <c r="AC109" s="121">
        <v>4698</v>
      </c>
      <c r="AD109" s="123">
        <v>0.67</v>
      </c>
      <c r="AE109" s="271"/>
      <c r="AF109"/>
    </row>
    <row r="110" spans="28:39" x14ac:dyDescent="0.25">
      <c r="AB110" s="121" t="s">
        <v>151</v>
      </c>
      <c r="AC110" s="121">
        <v>3239</v>
      </c>
      <c r="AD110" s="123">
        <v>0.64</v>
      </c>
      <c r="AE110" s="271"/>
      <c r="AF110"/>
    </row>
    <row r="111" spans="28:39" x14ac:dyDescent="0.25">
      <c r="AB111" s="121" t="s">
        <v>152</v>
      </c>
      <c r="AC111" s="121">
        <v>5950</v>
      </c>
      <c r="AD111" s="123">
        <v>0.77</v>
      </c>
      <c r="AE111" s="271"/>
      <c r="AF111"/>
    </row>
    <row r="112" spans="28:39" x14ac:dyDescent="0.25">
      <c r="AB112" s="121" t="s">
        <v>153</v>
      </c>
      <c r="AC112" s="121">
        <v>840</v>
      </c>
      <c r="AD112" s="125">
        <v>5.5E-2</v>
      </c>
      <c r="AE112" s="126"/>
      <c r="AF112"/>
    </row>
    <row r="113" spans="28:32" x14ac:dyDescent="0.25">
      <c r="AB113"/>
      <c r="AC113"/>
      <c r="AD113"/>
      <c r="AE113"/>
      <c r="AF113"/>
    </row>
    <row r="114" spans="28:32" x14ac:dyDescent="0.25">
      <c r="AB114" s="127" t="s">
        <v>154</v>
      </c>
      <c r="AC114" s="128"/>
      <c r="AD114" s="128"/>
      <c r="AE114"/>
      <c r="AF114"/>
    </row>
  </sheetData>
  <sheetProtection selectLockedCells="1"/>
  <protectedRanges>
    <protectedRange sqref="H17 K17 D15:D18 D19:L20" name="Range1"/>
  </protectedRanges>
  <mergeCells count="61">
    <mergeCell ref="B2:L2"/>
    <mergeCell ref="D19:L19"/>
    <mergeCell ref="B15:C15"/>
    <mergeCell ref="B16:C16"/>
    <mergeCell ref="B17:C17"/>
    <mergeCell ref="B18:C18"/>
    <mergeCell ref="B19:C19"/>
    <mergeCell ref="H17:I17"/>
    <mergeCell ref="D15:L15"/>
    <mergeCell ref="D16:L16"/>
    <mergeCell ref="D7:L7"/>
    <mergeCell ref="D9:L9"/>
    <mergeCell ref="B4:L4"/>
    <mergeCell ref="B5:C5"/>
    <mergeCell ref="B6:K6"/>
    <mergeCell ref="C8:K8"/>
    <mergeCell ref="N10:O10"/>
    <mergeCell ref="J28:L28"/>
    <mergeCell ref="D18:L18"/>
    <mergeCell ref="J22:L22"/>
    <mergeCell ref="N23:R23"/>
    <mergeCell ref="D17:F17"/>
    <mergeCell ref="K17:L17"/>
    <mergeCell ref="B14:L14"/>
    <mergeCell ref="G25:H26"/>
    <mergeCell ref="G27:H29"/>
    <mergeCell ref="C10:K10"/>
    <mergeCell ref="D11:L11"/>
    <mergeCell ref="Q10:R10"/>
    <mergeCell ref="D13:L13"/>
    <mergeCell ref="C12:K12"/>
    <mergeCell ref="AE107:AE111"/>
    <mergeCell ref="AD95:AE95"/>
    <mergeCell ref="J23:K23"/>
    <mergeCell ref="B20:C20"/>
    <mergeCell ref="D20:L20"/>
    <mergeCell ref="B60:B61"/>
    <mergeCell ref="J27:K27"/>
    <mergeCell ref="J24:K24"/>
    <mergeCell ref="C31:L31"/>
    <mergeCell ref="J25:K25"/>
    <mergeCell ref="J26:K26"/>
    <mergeCell ref="G24:H24"/>
    <mergeCell ref="AD98:AE98"/>
    <mergeCell ref="N24:R24"/>
    <mergeCell ref="N34:R34"/>
    <mergeCell ref="N22:R22"/>
    <mergeCell ref="AI98:AM98"/>
    <mergeCell ref="AI96:AM96"/>
    <mergeCell ref="AD97:AE97"/>
    <mergeCell ref="AI97:AM97"/>
    <mergeCell ref="AD96:AE96"/>
    <mergeCell ref="N32:R32"/>
    <mergeCell ref="N33:R33"/>
    <mergeCell ref="N25:R26"/>
    <mergeCell ref="S25:S26"/>
    <mergeCell ref="S28:S29"/>
    <mergeCell ref="S30:S31"/>
    <mergeCell ref="N27:R27"/>
    <mergeCell ref="N28:R29"/>
    <mergeCell ref="N30:R31"/>
  </mergeCells>
  <phoneticPr fontId="37" type="noConversion"/>
  <conditionalFormatting sqref="E22">
    <cfRule type="containsText" dxfId="295" priority="84" operator="containsText" text="COMcheck">
      <formula>NOT(ISERROR(SEARCH("COMcheck",E22)))</formula>
    </cfRule>
    <cfRule type="containsText" dxfId="294" priority="85" operator="containsText" text="Individual Files">
      <formula>NOT(ISERROR(SEARCH("Individual Files",E22)))</formula>
    </cfRule>
  </conditionalFormatting>
  <conditionalFormatting sqref="D15:L16 D17 H17 D18:L20">
    <cfRule type="containsBlanks" dxfId="293" priority="83">
      <formula>LEN(TRIM(D15))=0</formula>
    </cfRule>
  </conditionalFormatting>
  <conditionalFormatting sqref="K17">
    <cfRule type="containsBlanks" dxfId="292" priority="81">
      <formula>LEN(TRIM(K17))=0</formula>
    </cfRule>
  </conditionalFormatting>
  <conditionalFormatting sqref="H22">
    <cfRule type="containsText" dxfId="291" priority="68" operator="containsText" text="Choose from Drop-down">
      <formula>NOT(ISERROR(SEARCH("Choose from Drop-down",H22)))</formula>
    </cfRule>
  </conditionalFormatting>
  <conditionalFormatting sqref="G27:H29">
    <cfRule type="containsBlanks" dxfId="290" priority="67">
      <formula>LEN(TRIM(G27))=0</formula>
    </cfRule>
  </conditionalFormatting>
  <conditionalFormatting sqref="L6">
    <cfRule type="expression" dxfId="289" priority="66">
      <formula>L6="Select Yes or NO"</formula>
    </cfRule>
  </conditionalFormatting>
  <conditionalFormatting sqref="D33:D57">
    <cfRule type="containsBlanks" dxfId="288" priority="53">
      <formula>LEN(TRIM(D33))=0</formula>
    </cfRule>
  </conditionalFormatting>
  <conditionalFormatting sqref="D7:L7">
    <cfRule type="containsText" dxfId="287" priority="51" operator="containsText" text="continue">
      <formula>NOT(ISERROR(SEARCH("continue",D7)))</formula>
    </cfRule>
    <cfRule type="containsText" dxfId="286" priority="52" operator="containsText" text="proceed">
      <formula>NOT(ISERROR(SEARCH("proceed",D7)))</formula>
    </cfRule>
  </conditionalFormatting>
  <conditionalFormatting sqref="D9:L9">
    <cfRule type="containsText" dxfId="285" priority="49" operator="containsText" text="proceed">
      <formula>NOT(ISERROR(SEARCH("proceed",D9)))</formula>
    </cfRule>
    <cfRule type="containsText" dxfId="284" priority="50" operator="containsText" text="continue">
      <formula>NOT(ISERROR(SEARCH("continue",D9)))</formula>
    </cfRule>
  </conditionalFormatting>
  <conditionalFormatting sqref="D11:L11">
    <cfRule type="containsText" dxfId="283" priority="47" operator="containsText" text="not">
      <formula>NOT(ISERROR(SEARCH("not",D11)))</formula>
    </cfRule>
    <cfRule type="containsText" dxfId="282" priority="48" operator="containsText" text="individual">
      <formula>NOT(ISERROR(SEARCH("individual",D11)))</formula>
    </cfRule>
  </conditionalFormatting>
  <conditionalFormatting sqref="E24">
    <cfRule type="containsText" dxfId="281" priority="45" operator="containsText" text="Small (5 rows)">
      <formula>NOT(ISERROR(SEARCH("Small (5 rows)",E24)))</formula>
    </cfRule>
    <cfRule type="containsText" dxfId="280" priority="46" operator="containsText" text="Large (25 rows)">
      <formula>NOT(ISERROR(SEARCH("Large (25 rows)",E24)))</formula>
    </cfRule>
  </conditionalFormatting>
  <conditionalFormatting sqref="D13:L13">
    <cfRule type="containsText" dxfId="279" priority="17" operator="containsText" text="Focus">
      <formula>NOT(ISERROR(SEARCH("Focus",D13)))</formula>
    </cfRule>
    <cfRule type="containsText" dxfId="278" priority="27" operator="containsText" text="project">
      <formula>NOT(ISERROR(SEARCH("project",D13)))</formula>
    </cfRule>
    <cfRule type="containsText" dxfId="277" priority="28" operator="containsText" text="Select">
      <formula>NOT(ISERROR(SEARCH("Select",D13)))</formula>
    </cfRule>
  </conditionalFormatting>
  <conditionalFormatting sqref="L12">
    <cfRule type="containsText" dxfId="276" priority="15" operator="containsText" text="Select Yes or No">
      <formula>NOT(ISERROR(SEARCH("Select Yes or No",L12)))</formula>
    </cfRule>
  </conditionalFormatting>
  <conditionalFormatting sqref="L8">
    <cfRule type="expression" dxfId="275" priority="12">
      <formula>$L$6= "Select Yes or No"</formula>
    </cfRule>
    <cfRule type="containsText" dxfId="274" priority="13" operator="containsText" text="Select Yes or No">
      <formula>NOT(ISERROR(SEARCH("Select Yes or No",L8)))</formula>
    </cfRule>
    <cfRule type="expression" dxfId="273" priority="14">
      <formula>IF($L$6="Yes","","Select Yes or No")</formula>
    </cfRule>
  </conditionalFormatting>
  <conditionalFormatting sqref="L10">
    <cfRule type="expression" dxfId="272" priority="5">
      <formula>$L$8="Yes"</formula>
    </cfRule>
    <cfRule type="expression" dxfId="271" priority="6">
      <formula>$L$8="Select Yes or No"</formula>
    </cfRule>
    <cfRule type="containsText" dxfId="270" priority="7" operator="containsText" text="Select Yes or No">
      <formula>NOT(ISERROR(SEARCH("Select Yes or No",L10)))</formula>
    </cfRule>
  </conditionalFormatting>
  <conditionalFormatting sqref="C8:L8">
    <cfRule type="expression" dxfId="269" priority="1">
      <formula>$L$6="Yes"</formula>
    </cfRule>
  </conditionalFormatting>
  <dataValidations count="3">
    <dataValidation type="list" allowBlank="1" showInputMessage="1" showErrorMessage="1" sqref="E22" xr:uid="{00000000-0002-0000-0100-000000000000}">
      <formula1>SheetTypes</formula1>
    </dataValidation>
    <dataValidation type="whole" allowBlank="1" showInputMessage="1" showErrorMessage="1" error="Cannot exceed 8,760" sqref="D33:D57" xr:uid="{1DFE9D8E-C9A8-414E-9CC0-7D1038EEE998}">
      <formula1>0</formula1>
      <formula2>8760</formula2>
    </dataValidation>
    <dataValidation type="list" allowBlank="1" showInputMessage="1" showErrorMessage="1" sqref="L8 L6 L10 L12" xr:uid="{71219265-DCB2-456E-9E26-8417C2C7865B}">
      <formula1>"Select Yes or No, Yes, No"</formula1>
    </dataValidation>
  </dataValidations>
  <hyperlinks>
    <hyperlink ref="C64" r:id="rId1" xr:uid="{73BE61E9-7606-4BD0-B71E-60AE776F38F5}"/>
  </hyperlinks>
  <pageMargins left="0.7" right="0.7" top="0.75" bottom="0.75" header="0.3" footer="0.3"/>
  <pageSetup orientation="portrait" r:id="rId2"/>
  <ignoredErrors>
    <ignoredError sqref="G33:G36 E33:E36 C33:C36" emptyCellReferenc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CF">
                <anchor moveWithCells="1" sizeWithCells="1">
                  <from>
                    <xdr:col>15</xdr:col>
                    <xdr:colOff>95250</xdr:colOff>
                    <xdr:row>56</xdr:row>
                    <xdr:rowOff>190500</xdr:rowOff>
                  </from>
                  <to>
                    <xdr:col>15</xdr:col>
                    <xdr:colOff>676275</xdr:colOff>
                    <xdr:row>58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9387FD-45DB-4697-AA1B-8CC8EBE945C4}">
          <x14:formula1>
            <xm:f>Admin_Lists!$A$62:$A$66</xm:f>
          </x14:formula1>
          <xm:sqref>H22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E7B9-71D3-4E85-9D79-C26BF2FB6847}">
  <sheetPr codeName="Sheet13">
    <tabColor rgb="FF00B0F0"/>
  </sheetPr>
  <dimension ref="A1:K35"/>
  <sheetViews>
    <sheetView showGridLines="0" zoomScaleNormal="100" workbookViewId="0">
      <selection activeCell="J9" sqref="J9"/>
    </sheetView>
  </sheetViews>
  <sheetFormatPr defaultColWidth="8.85546875" defaultRowHeight="16.5" x14ac:dyDescent="0.3"/>
  <cols>
    <col min="1" max="16384" width="8.85546875" style="18"/>
  </cols>
  <sheetData>
    <row r="1" spans="1:11" x14ac:dyDescent="0.3">
      <c r="A1" s="72" t="s">
        <v>325</v>
      </c>
    </row>
    <row r="3" spans="1:11" x14ac:dyDescent="0.3">
      <c r="A3" s="75" t="s">
        <v>326</v>
      </c>
      <c r="K3" s="76" t="s">
        <v>327</v>
      </c>
    </row>
    <row r="4" spans="1:11" x14ac:dyDescent="0.3">
      <c r="A4" s="77" t="s">
        <v>328</v>
      </c>
    </row>
    <row r="5" spans="1:11" x14ac:dyDescent="0.3">
      <c r="A5" s="77" t="s">
        <v>329</v>
      </c>
    </row>
    <row r="6" spans="1:11" x14ac:dyDescent="0.3">
      <c r="A6" s="77" t="s">
        <v>330</v>
      </c>
    </row>
    <row r="7" spans="1:11" x14ac:dyDescent="0.3">
      <c r="A7" s="77" t="s">
        <v>331</v>
      </c>
    </row>
    <row r="8" spans="1:11" x14ac:dyDescent="0.3">
      <c r="A8" s="77" t="s">
        <v>332</v>
      </c>
    </row>
    <row r="9" spans="1:11" x14ac:dyDescent="0.3">
      <c r="A9" s="77" t="s">
        <v>333</v>
      </c>
    </row>
    <row r="11" spans="1:11" x14ac:dyDescent="0.3">
      <c r="A11" s="75" t="s">
        <v>334</v>
      </c>
    </row>
    <row r="12" spans="1:11" x14ac:dyDescent="0.3">
      <c r="A12" s="77" t="s">
        <v>335</v>
      </c>
    </row>
    <row r="18" spans="1:11" x14ac:dyDescent="0.3">
      <c r="A18" s="77" t="s">
        <v>336</v>
      </c>
      <c r="K18" s="76" t="s">
        <v>337</v>
      </c>
    </row>
    <row r="19" spans="1:11" x14ac:dyDescent="0.3">
      <c r="A19" s="77" t="s">
        <v>338</v>
      </c>
    </row>
    <row r="32" spans="1:11" x14ac:dyDescent="0.3">
      <c r="A32" s="75" t="s">
        <v>339</v>
      </c>
    </row>
    <row r="33" spans="1:11" x14ac:dyDescent="0.3">
      <c r="A33" s="77" t="s">
        <v>340</v>
      </c>
      <c r="K33" s="76" t="s">
        <v>341</v>
      </c>
    </row>
    <row r="34" spans="1:11" x14ac:dyDescent="0.3">
      <c r="A34" s="77" t="s">
        <v>342</v>
      </c>
    </row>
    <row r="35" spans="1:11" x14ac:dyDescent="0.3">
      <c r="A35" s="77" t="s">
        <v>343</v>
      </c>
    </row>
  </sheetData>
  <sheetProtection algorithmName="SHA-512" hashValue="PZ3rHmA/6fk0gu/nUQZEOL7WIN/BjgXInhKMflJsXKn4rsWK+KLtwDj85SjEM0qEZe5Ndov8vP/Eqd1gqaPBiA==" saltValue="x9cRsoTJB7/7T9mPtXhn8g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F882-1AA4-4B9F-8F7E-603848E593FB}">
  <sheetPr codeName="Sheet7">
    <tabColor rgb="FFFFFF00"/>
  </sheetPr>
  <dimension ref="A3:D48"/>
  <sheetViews>
    <sheetView workbookViewId="0">
      <selection activeCell="C22" sqref="C22"/>
    </sheetView>
  </sheetViews>
  <sheetFormatPr defaultRowHeight="15" x14ac:dyDescent="0.25"/>
  <cols>
    <col min="1" max="1" width="16.5703125" customWidth="1"/>
    <col min="2" max="2" width="12.5703125" customWidth="1"/>
    <col min="3" max="3" width="106.7109375" customWidth="1"/>
    <col min="4" max="4" width="15.140625" customWidth="1"/>
  </cols>
  <sheetData>
    <row r="3" spans="1:4" x14ac:dyDescent="0.25">
      <c r="A3" s="91" t="s">
        <v>344</v>
      </c>
    </row>
    <row r="4" spans="1:4" ht="30" x14ac:dyDescent="0.25">
      <c r="A4" s="193" t="s">
        <v>345</v>
      </c>
      <c r="B4" s="193" t="s">
        <v>346</v>
      </c>
      <c r="C4" s="194" t="s">
        <v>347</v>
      </c>
      <c r="D4" s="194" t="s">
        <v>348</v>
      </c>
    </row>
    <row r="5" spans="1:4" x14ac:dyDescent="0.25">
      <c r="A5" s="195">
        <v>2021</v>
      </c>
      <c r="B5" s="196">
        <v>44197</v>
      </c>
      <c r="C5" s="197" t="s">
        <v>349</v>
      </c>
      <c r="D5" s="197"/>
    </row>
    <row r="6" spans="1:4" ht="25.5" x14ac:dyDescent="0.25">
      <c r="A6" s="195">
        <v>2021</v>
      </c>
      <c r="B6" s="196">
        <v>44254</v>
      </c>
      <c r="C6" s="197" t="s">
        <v>350</v>
      </c>
      <c r="D6" s="197" t="s">
        <v>351</v>
      </c>
    </row>
    <row r="7" spans="1:4" x14ac:dyDescent="0.25">
      <c r="A7" s="195">
        <v>2021</v>
      </c>
      <c r="B7" s="196">
        <v>44257</v>
      </c>
      <c r="C7" s="197" t="s">
        <v>352</v>
      </c>
      <c r="D7" s="197" t="s">
        <v>353</v>
      </c>
    </row>
    <row r="8" spans="1:4" ht="25.5" x14ac:dyDescent="0.25">
      <c r="A8" s="195">
        <v>2021</v>
      </c>
      <c r="B8" s="196">
        <v>44273</v>
      </c>
      <c r="C8" s="197" t="s">
        <v>354</v>
      </c>
      <c r="D8" s="197" t="s">
        <v>355</v>
      </c>
    </row>
    <row r="9" spans="1:4" ht="25.5" x14ac:dyDescent="0.25">
      <c r="A9" s="195">
        <v>2021</v>
      </c>
      <c r="B9" s="196">
        <v>44280</v>
      </c>
      <c r="C9" s="197" t="s">
        <v>356</v>
      </c>
      <c r="D9" s="197" t="s">
        <v>355</v>
      </c>
    </row>
    <row r="10" spans="1:4" x14ac:dyDescent="0.25">
      <c r="A10" s="195">
        <v>2021</v>
      </c>
      <c r="B10" s="196">
        <v>44281</v>
      </c>
      <c r="C10" s="197" t="s">
        <v>357</v>
      </c>
      <c r="D10" s="197"/>
    </row>
    <row r="11" spans="1:4" ht="25.5" x14ac:dyDescent="0.25">
      <c r="A11" s="195">
        <v>2021</v>
      </c>
      <c r="B11" s="196">
        <v>44281</v>
      </c>
      <c r="C11" s="197" t="s">
        <v>358</v>
      </c>
      <c r="D11" s="197" t="s">
        <v>351</v>
      </c>
    </row>
    <row r="12" spans="1:4" x14ac:dyDescent="0.25">
      <c r="A12" s="195">
        <v>2021</v>
      </c>
      <c r="B12" s="196">
        <v>44293</v>
      </c>
      <c r="C12" s="197" t="s">
        <v>359</v>
      </c>
      <c r="D12" s="197" t="s">
        <v>351</v>
      </c>
    </row>
    <row r="13" spans="1:4" ht="25.5" x14ac:dyDescent="0.25">
      <c r="A13" s="195">
        <v>2021</v>
      </c>
      <c r="B13" s="196">
        <v>44298</v>
      </c>
      <c r="C13" s="197" t="s">
        <v>360</v>
      </c>
      <c r="D13" s="197" t="s">
        <v>351</v>
      </c>
    </row>
    <row r="14" spans="1:4" x14ac:dyDescent="0.25">
      <c r="A14" s="195">
        <v>2021</v>
      </c>
      <c r="B14" s="196">
        <v>44333</v>
      </c>
      <c r="C14" s="197" t="s">
        <v>361</v>
      </c>
      <c r="D14" s="197" t="s">
        <v>362</v>
      </c>
    </row>
    <row r="15" spans="1:4" x14ac:dyDescent="0.25">
      <c r="A15" s="195">
        <v>2021</v>
      </c>
      <c r="B15" s="196">
        <v>44396</v>
      </c>
      <c r="C15" s="197" t="s">
        <v>363</v>
      </c>
      <c r="D15" s="197" t="s">
        <v>353</v>
      </c>
    </row>
    <row r="16" spans="1:4" x14ac:dyDescent="0.25">
      <c r="A16" s="195">
        <v>2021</v>
      </c>
      <c r="B16" s="196"/>
      <c r="C16" s="197" t="s">
        <v>364</v>
      </c>
      <c r="D16" s="197" t="s">
        <v>351</v>
      </c>
    </row>
    <row r="17" spans="1:4" x14ac:dyDescent="0.25">
      <c r="A17" s="195">
        <v>2021</v>
      </c>
      <c r="B17" s="196">
        <v>44551</v>
      </c>
      <c r="C17" s="197" t="s">
        <v>365</v>
      </c>
      <c r="D17" s="197" t="s">
        <v>355</v>
      </c>
    </row>
    <row r="18" spans="1:4" x14ac:dyDescent="0.25">
      <c r="A18" s="195">
        <v>2022</v>
      </c>
      <c r="B18" s="196">
        <v>44571</v>
      </c>
      <c r="C18" s="197" t="s">
        <v>366</v>
      </c>
      <c r="D18" s="197" t="s">
        <v>353</v>
      </c>
    </row>
    <row r="19" spans="1:4" x14ac:dyDescent="0.25">
      <c r="A19" s="195">
        <v>2022</v>
      </c>
      <c r="B19" s="196">
        <v>44609</v>
      </c>
      <c r="C19" s="197" t="s">
        <v>367</v>
      </c>
      <c r="D19" s="197" t="s">
        <v>355</v>
      </c>
    </row>
    <row r="20" spans="1:4" x14ac:dyDescent="0.25">
      <c r="A20" s="195"/>
      <c r="B20" s="196"/>
      <c r="C20" s="197"/>
      <c r="D20" s="197"/>
    </row>
    <row r="21" spans="1:4" x14ac:dyDescent="0.25">
      <c r="A21" s="195"/>
      <c r="B21" s="196"/>
      <c r="C21" s="197"/>
      <c r="D21" s="197"/>
    </row>
    <row r="22" spans="1:4" x14ac:dyDescent="0.25">
      <c r="A22" s="195"/>
      <c r="B22" s="196"/>
      <c r="C22" s="197"/>
      <c r="D22" s="197"/>
    </row>
    <row r="23" spans="1:4" x14ac:dyDescent="0.25">
      <c r="A23" s="195"/>
      <c r="B23" s="196"/>
      <c r="C23" s="197"/>
      <c r="D23" s="197"/>
    </row>
    <row r="24" spans="1:4" x14ac:dyDescent="0.25">
      <c r="A24" s="195"/>
      <c r="B24" s="198"/>
      <c r="C24" s="197"/>
      <c r="D24" s="197"/>
    </row>
    <row r="25" spans="1:4" x14ac:dyDescent="0.25">
      <c r="A25" s="195"/>
      <c r="B25" s="198"/>
      <c r="C25" s="197"/>
      <c r="D25" s="197"/>
    </row>
    <row r="26" spans="1:4" x14ac:dyDescent="0.25">
      <c r="A26" s="195"/>
      <c r="B26" s="196"/>
      <c r="C26" s="197"/>
      <c r="D26" s="197"/>
    </row>
    <row r="27" spans="1:4" x14ac:dyDescent="0.25">
      <c r="A27" s="195"/>
      <c r="B27" s="196"/>
      <c r="C27" s="197"/>
      <c r="D27" s="197"/>
    </row>
    <row r="28" spans="1:4" x14ac:dyDescent="0.25">
      <c r="A28" s="195"/>
      <c r="B28" s="196"/>
      <c r="C28" s="197"/>
      <c r="D28" s="197"/>
    </row>
    <row r="29" spans="1:4" x14ac:dyDescent="0.25">
      <c r="A29" s="195"/>
      <c r="B29" s="198"/>
      <c r="C29" s="197"/>
      <c r="D29" s="197"/>
    </row>
    <row r="30" spans="1:4" x14ac:dyDescent="0.25">
      <c r="A30" s="195"/>
      <c r="B30" s="196"/>
      <c r="C30" s="197"/>
      <c r="D30" s="197"/>
    </row>
    <row r="31" spans="1:4" x14ac:dyDescent="0.25">
      <c r="A31" s="195"/>
      <c r="B31" s="196"/>
      <c r="C31" s="197"/>
      <c r="D31" s="197"/>
    </row>
    <row r="32" spans="1:4" x14ac:dyDescent="0.25">
      <c r="A32" s="195"/>
      <c r="B32" s="196"/>
      <c r="C32" s="197"/>
      <c r="D32" s="197"/>
    </row>
    <row r="33" spans="1:4" x14ac:dyDescent="0.25">
      <c r="A33" s="195"/>
      <c r="B33" s="196"/>
      <c r="C33" s="197"/>
      <c r="D33" s="197"/>
    </row>
    <row r="34" spans="1:4" x14ac:dyDescent="0.25">
      <c r="A34" s="195"/>
      <c r="B34" s="196"/>
      <c r="C34" s="197"/>
      <c r="D34" s="197"/>
    </row>
    <row r="35" spans="1:4" x14ac:dyDescent="0.25">
      <c r="A35" s="195"/>
      <c r="B35" s="196"/>
      <c r="C35" s="197"/>
      <c r="D35" s="197"/>
    </row>
    <row r="36" spans="1:4" x14ac:dyDescent="0.25">
      <c r="A36" s="195"/>
      <c r="B36" s="196"/>
      <c r="C36" s="197"/>
      <c r="D36" s="197"/>
    </row>
    <row r="37" spans="1:4" x14ac:dyDescent="0.25">
      <c r="A37" s="195"/>
      <c r="B37" s="196"/>
      <c r="C37" s="197"/>
      <c r="D37" s="197"/>
    </row>
    <row r="38" spans="1:4" x14ac:dyDescent="0.25">
      <c r="A38" s="195"/>
      <c r="B38" s="196"/>
      <c r="C38" s="197"/>
      <c r="D38" s="197"/>
    </row>
    <row r="39" spans="1:4" x14ac:dyDescent="0.25">
      <c r="A39" s="195"/>
      <c r="B39" s="196"/>
      <c r="C39" s="197"/>
      <c r="D39" s="197"/>
    </row>
    <row r="40" spans="1:4" x14ac:dyDescent="0.25">
      <c r="A40" s="195"/>
      <c r="B40" s="196"/>
      <c r="C40" s="197"/>
      <c r="D40" s="197"/>
    </row>
    <row r="41" spans="1:4" x14ac:dyDescent="0.25">
      <c r="A41" s="195"/>
      <c r="B41" s="196"/>
      <c r="C41" s="197"/>
      <c r="D41" s="197"/>
    </row>
    <row r="44" spans="1:4" x14ac:dyDescent="0.25">
      <c r="A44" s="91"/>
    </row>
    <row r="46" spans="1:4" x14ac:dyDescent="0.25">
      <c r="B46" s="5"/>
    </row>
    <row r="47" spans="1:4" x14ac:dyDescent="0.25">
      <c r="B47" s="5"/>
    </row>
    <row r="48" spans="1:4" x14ac:dyDescent="0.25">
      <c r="B48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4C9F-43A7-4979-9BD6-C38BBB9ADA00}">
  <sheetPr codeName="Sheet9">
    <tabColor rgb="FF00B0F0"/>
  </sheetPr>
  <dimension ref="A1:K33"/>
  <sheetViews>
    <sheetView showGridLines="0" workbookViewId="0">
      <selection activeCell="S21" sqref="S21"/>
    </sheetView>
  </sheetViews>
  <sheetFormatPr defaultColWidth="8.85546875" defaultRowHeight="16.5" x14ac:dyDescent="0.3"/>
  <cols>
    <col min="1" max="16384" width="8.85546875" style="3"/>
  </cols>
  <sheetData>
    <row r="1" spans="1:11" x14ac:dyDescent="0.3">
      <c r="A1" s="4" t="s">
        <v>325</v>
      </c>
    </row>
    <row r="3" spans="1:11" x14ac:dyDescent="0.3">
      <c r="A3" s="16" t="s">
        <v>368</v>
      </c>
      <c r="K3" s="15" t="s">
        <v>327</v>
      </c>
    </row>
    <row r="4" spans="1:11" x14ac:dyDescent="0.3">
      <c r="A4" s="17" t="s">
        <v>328</v>
      </c>
    </row>
    <row r="5" spans="1:11" x14ac:dyDescent="0.3">
      <c r="A5" s="17" t="s">
        <v>329</v>
      </c>
    </row>
    <row r="6" spans="1:11" x14ac:dyDescent="0.3">
      <c r="A6" s="17" t="s">
        <v>330</v>
      </c>
    </row>
    <row r="7" spans="1:11" x14ac:dyDescent="0.3">
      <c r="A7" s="17" t="s">
        <v>331</v>
      </c>
    </row>
    <row r="8" spans="1:11" x14ac:dyDescent="0.3">
      <c r="A8" s="17" t="s">
        <v>332</v>
      </c>
    </row>
    <row r="9" spans="1:11" x14ac:dyDescent="0.3">
      <c r="A9" s="17" t="s">
        <v>333</v>
      </c>
    </row>
    <row r="11" spans="1:11" x14ac:dyDescent="0.3">
      <c r="A11" s="16" t="s">
        <v>334</v>
      </c>
    </row>
    <row r="12" spans="1:11" x14ac:dyDescent="0.3">
      <c r="A12" s="17" t="s">
        <v>335</v>
      </c>
    </row>
    <row r="18" spans="1:11" x14ac:dyDescent="0.3">
      <c r="A18" s="17" t="s">
        <v>336</v>
      </c>
      <c r="K18" s="15" t="s">
        <v>337</v>
      </c>
    </row>
    <row r="19" spans="1:11" x14ac:dyDescent="0.3">
      <c r="A19" s="17" t="s">
        <v>338</v>
      </c>
    </row>
    <row r="33" spans="11:11" x14ac:dyDescent="0.3">
      <c r="K33" s="15" t="s">
        <v>341</v>
      </c>
    </row>
  </sheetData>
  <sheetProtection algorithmName="SHA-512" hashValue="97bAFdmqSfmoZN4I1jscNaI0haQ5wuBp7rnMp0rDi0mZ0RKflsheXQiwQLP6uxHtGTTm9pNzlUFFZUxWUj+qmg==" saltValue="8a6IBnLrcJxPTd+LD6tArA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4" tint="-0.499984740745262"/>
  </sheetPr>
  <dimension ref="A2:P107"/>
  <sheetViews>
    <sheetView showGridLines="0" workbookViewId="0">
      <pane ySplit="2" topLeftCell="A57" activePane="bottomLeft" state="frozen"/>
      <selection pane="bottomLeft" activeCell="B87" sqref="B87"/>
    </sheetView>
  </sheetViews>
  <sheetFormatPr defaultRowHeight="15" x14ac:dyDescent="0.25"/>
  <cols>
    <col min="1" max="1" width="30.85546875" customWidth="1"/>
    <col min="2" max="2" width="21.5703125" bestFit="1" customWidth="1"/>
    <col min="3" max="3" width="7" customWidth="1"/>
    <col min="4" max="4" width="12" customWidth="1"/>
    <col min="5" max="5" width="10.85546875" bestFit="1" customWidth="1"/>
    <col min="7" max="7" width="14.7109375" customWidth="1"/>
    <col min="13" max="13" width="11" customWidth="1"/>
    <col min="14" max="14" width="26.85546875" customWidth="1"/>
    <col min="17" max="17" width="7.5703125" customWidth="1"/>
    <col min="18" max="18" width="7.28515625" bestFit="1" customWidth="1"/>
  </cols>
  <sheetData>
    <row r="2" spans="1:16" x14ac:dyDescent="0.25">
      <c r="B2" t="s">
        <v>369</v>
      </c>
    </row>
    <row r="3" spans="1:16" x14ac:dyDescent="0.25">
      <c r="B3" t="s">
        <v>45</v>
      </c>
      <c r="D3" s="1" t="s">
        <v>370</v>
      </c>
    </row>
    <row r="4" spans="1:16" ht="14.45" customHeight="1" x14ac:dyDescent="0.25">
      <c r="B4" t="s">
        <v>21</v>
      </c>
      <c r="D4" s="2" t="s">
        <v>371</v>
      </c>
    </row>
    <row r="5" spans="1:16" x14ac:dyDescent="0.25">
      <c r="B5" t="s">
        <v>43</v>
      </c>
      <c r="D5" t="s">
        <v>372</v>
      </c>
    </row>
    <row r="6" spans="1:16" ht="15.75" thickBot="1" x14ac:dyDescent="0.3"/>
    <row r="7" spans="1:16" ht="14.45" customHeight="1" x14ac:dyDescent="0.25">
      <c r="A7" s="363" t="s">
        <v>373</v>
      </c>
      <c r="B7" s="364"/>
      <c r="H7" s="183" t="s">
        <v>374</v>
      </c>
      <c r="I7" s="183"/>
      <c r="J7" s="183"/>
      <c r="K7" s="183"/>
      <c r="L7" s="183"/>
      <c r="M7" s="183"/>
      <c r="N7" s="183"/>
    </row>
    <row r="8" spans="1:16" ht="15.75" thickBot="1" x14ac:dyDescent="0.3">
      <c r="A8" s="365"/>
      <c r="B8" s="366"/>
      <c r="H8" s="183" t="s">
        <v>375</v>
      </c>
      <c r="M8" t="s">
        <v>376</v>
      </c>
    </row>
    <row r="9" spans="1:16" x14ac:dyDescent="0.25">
      <c r="A9" s="7" t="s">
        <v>45</v>
      </c>
      <c r="B9" s="9">
        <v>0</v>
      </c>
      <c r="H9" t="s">
        <v>377</v>
      </c>
      <c r="M9" s="116">
        <v>0.4</v>
      </c>
      <c r="N9" s="5" t="s">
        <v>378</v>
      </c>
      <c r="O9" s="357" t="s">
        <v>379</v>
      </c>
      <c r="P9" s="358"/>
    </row>
    <row r="10" spans="1:16" x14ac:dyDescent="0.25">
      <c r="A10" s="5" t="s">
        <v>207</v>
      </c>
      <c r="B10" s="10">
        <v>0.8</v>
      </c>
      <c r="H10" t="s">
        <v>380</v>
      </c>
      <c r="M10">
        <v>0.03</v>
      </c>
      <c r="N10" s="5" t="s">
        <v>381</v>
      </c>
      <c r="O10" s="359"/>
      <c r="P10" s="360"/>
    </row>
    <row r="11" spans="1:16" x14ac:dyDescent="0.25">
      <c r="A11" s="5" t="s">
        <v>208</v>
      </c>
      <c r="B11" s="10">
        <v>1.01</v>
      </c>
      <c r="H11" t="s">
        <v>382</v>
      </c>
      <c r="M11">
        <v>0.82</v>
      </c>
    </row>
    <row r="12" spans="1:16" x14ac:dyDescent="0.25">
      <c r="A12" s="5" t="s">
        <v>209</v>
      </c>
      <c r="B12" s="10">
        <v>1.01</v>
      </c>
      <c r="H12" t="s">
        <v>383</v>
      </c>
      <c r="M12">
        <v>0.65</v>
      </c>
    </row>
    <row r="13" spans="1:16" x14ac:dyDescent="0.25">
      <c r="A13" s="5" t="s">
        <v>210</v>
      </c>
      <c r="B13" s="10">
        <v>1.01</v>
      </c>
      <c r="H13" t="s">
        <v>384</v>
      </c>
      <c r="M13">
        <v>1.1399999999999999</v>
      </c>
    </row>
    <row r="14" spans="1:16" x14ac:dyDescent="0.25">
      <c r="A14" s="5" t="s">
        <v>211</v>
      </c>
      <c r="B14" s="10">
        <v>0.9</v>
      </c>
      <c r="H14" t="s">
        <v>385</v>
      </c>
      <c r="M14">
        <v>0.28000000000000003</v>
      </c>
    </row>
    <row r="15" spans="1:16" x14ac:dyDescent="0.25">
      <c r="A15" s="5" t="s">
        <v>212</v>
      </c>
      <c r="B15" s="10">
        <v>0.95</v>
      </c>
      <c r="H15" t="s">
        <v>386</v>
      </c>
      <c r="M15">
        <v>2.4300000000000002</v>
      </c>
    </row>
    <row r="16" spans="1:16" x14ac:dyDescent="0.25">
      <c r="A16" s="5" t="s">
        <v>213</v>
      </c>
      <c r="B16" s="10">
        <v>0.56999999999999995</v>
      </c>
      <c r="H16" t="s">
        <v>387</v>
      </c>
      <c r="M16">
        <v>1.53</v>
      </c>
    </row>
    <row r="17" spans="1:13" x14ac:dyDescent="0.25">
      <c r="A17" s="5" t="s">
        <v>214</v>
      </c>
      <c r="B17" s="10">
        <v>0.84</v>
      </c>
      <c r="H17" t="s">
        <v>388</v>
      </c>
      <c r="M17">
        <v>0.43</v>
      </c>
    </row>
    <row r="18" spans="1:13" x14ac:dyDescent="0.25">
      <c r="A18" s="5" t="s">
        <v>215</v>
      </c>
      <c r="B18" s="10">
        <v>0.67</v>
      </c>
      <c r="H18" t="s">
        <v>389</v>
      </c>
      <c r="M18">
        <v>0.63</v>
      </c>
    </row>
    <row r="19" spans="1:13" x14ac:dyDescent="0.25">
      <c r="A19" s="6" t="s">
        <v>216</v>
      </c>
      <c r="B19" s="11">
        <v>0.5</v>
      </c>
      <c r="H19" t="s">
        <v>390</v>
      </c>
      <c r="M19">
        <v>0.43</v>
      </c>
    </row>
    <row r="20" spans="1:13" x14ac:dyDescent="0.25">
      <c r="A20" s="5" t="s">
        <v>217</v>
      </c>
      <c r="B20" s="10">
        <v>0.5</v>
      </c>
      <c r="H20" t="s">
        <v>391</v>
      </c>
      <c r="M20">
        <v>0.67</v>
      </c>
    </row>
    <row r="21" spans="1:13" x14ac:dyDescent="0.25">
      <c r="A21" s="5" t="s">
        <v>218</v>
      </c>
      <c r="B21" s="10">
        <v>0.94</v>
      </c>
      <c r="H21" t="s">
        <v>392</v>
      </c>
      <c r="M21">
        <v>1.01</v>
      </c>
    </row>
    <row r="22" spans="1:13" x14ac:dyDescent="0.25">
      <c r="A22" s="5" t="s">
        <v>219</v>
      </c>
      <c r="B22" s="10">
        <v>0.9</v>
      </c>
      <c r="H22" t="s">
        <v>393</v>
      </c>
      <c r="M22">
        <v>1.34</v>
      </c>
    </row>
    <row r="23" spans="1:13" x14ac:dyDescent="0.25">
      <c r="A23" s="5" t="s">
        <v>220</v>
      </c>
      <c r="B23" s="10">
        <v>1.05</v>
      </c>
      <c r="H23" t="s">
        <v>394</v>
      </c>
      <c r="M23">
        <v>1.24</v>
      </c>
    </row>
    <row r="24" spans="1:13" x14ac:dyDescent="0.25">
      <c r="A24" s="5" t="s">
        <v>221</v>
      </c>
      <c r="B24" s="10">
        <v>0.87</v>
      </c>
      <c r="H24" t="s">
        <v>395</v>
      </c>
      <c r="M24">
        <v>1.71</v>
      </c>
    </row>
    <row r="25" spans="1:13" x14ac:dyDescent="0.25">
      <c r="A25" s="5" t="s">
        <v>222</v>
      </c>
      <c r="B25" s="10">
        <v>1.19</v>
      </c>
      <c r="H25" t="s">
        <v>396</v>
      </c>
      <c r="M25">
        <v>1.23</v>
      </c>
    </row>
    <row r="26" spans="1:13" x14ac:dyDescent="0.25">
      <c r="A26" s="5" t="s">
        <v>223</v>
      </c>
      <c r="B26" s="10">
        <v>0.5</v>
      </c>
      <c r="H26" t="s">
        <v>397</v>
      </c>
      <c r="M26">
        <v>1.45</v>
      </c>
    </row>
    <row r="27" spans="1:13" x14ac:dyDescent="0.25">
      <c r="A27" s="5" t="s">
        <v>224</v>
      </c>
      <c r="B27" s="10">
        <v>1.19</v>
      </c>
      <c r="H27" t="s">
        <v>398</v>
      </c>
      <c r="M27">
        <v>0.72</v>
      </c>
    </row>
    <row r="28" spans="1:13" x14ac:dyDescent="0.25">
      <c r="A28" s="5" t="s">
        <v>225</v>
      </c>
      <c r="B28" s="10">
        <v>1.17</v>
      </c>
      <c r="H28" t="s">
        <v>399</v>
      </c>
      <c r="M28">
        <v>0.92</v>
      </c>
    </row>
    <row r="29" spans="1:13" x14ac:dyDescent="0.25">
      <c r="A29" s="5" t="s">
        <v>226</v>
      </c>
      <c r="B29" s="10">
        <v>0.76</v>
      </c>
      <c r="H29" t="s">
        <v>400</v>
      </c>
      <c r="M29">
        <v>0.79</v>
      </c>
    </row>
    <row r="30" spans="1:13" x14ac:dyDescent="0.25">
      <c r="A30" s="5" t="s">
        <v>227</v>
      </c>
      <c r="B30" s="10">
        <v>0.51</v>
      </c>
      <c r="H30" t="s">
        <v>401</v>
      </c>
      <c r="M30">
        <v>0.41</v>
      </c>
    </row>
    <row r="31" spans="1:13" x14ac:dyDescent="0.25">
      <c r="A31" s="5" t="s">
        <v>228</v>
      </c>
      <c r="B31" s="10">
        <v>1.02</v>
      </c>
      <c r="H31" t="s">
        <v>402</v>
      </c>
      <c r="M31">
        <v>0.66</v>
      </c>
    </row>
    <row r="32" spans="1:13" x14ac:dyDescent="0.25">
      <c r="A32" s="5" t="s">
        <v>229</v>
      </c>
      <c r="B32" s="10">
        <v>0.21</v>
      </c>
      <c r="H32" t="s">
        <v>403</v>
      </c>
      <c r="M32">
        <v>1.72</v>
      </c>
    </row>
    <row r="33" spans="1:13" x14ac:dyDescent="0.25">
      <c r="A33" s="5" t="s">
        <v>230</v>
      </c>
      <c r="B33" s="10">
        <v>0.82</v>
      </c>
      <c r="H33" t="s">
        <v>404</v>
      </c>
      <c r="M33" s="116">
        <v>1.9</v>
      </c>
    </row>
    <row r="34" spans="1:13" x14ac:dyDescent="0.25">
      <c r="A34" s="5" t="s">
        <v>231</v>
      </c>
      <c r="B34" s="10">
        <v>0.82</v>
      </c>
      <c r="H34" t="s">
        <v>405</v>
      </c>
      <c r="M34">
        <v>0.96</v>
      </c>
    </row>
    <row r="35" spans="1:13" x14ac:dyDescent="0.25">
      <c r="A35" s="5" t="s">
        <v>406</v>
      </c>
      <c r="H35" t="s">
        <v>407</v>
      </c>
      <c r="M35">
        <v>1.07</v>
      </c>
    </row>
    <row r="36" spans="1:13" x14ac:dyDescent="0.25">
      <c r="A36" s="5" t="s">
        <v>232</v>
      </c>
      <c r="B36" s="10">
        <v>0.21</v>
      </c>
      <c r="H36" t="s">
        <v>408</v>
      </c>
      <c r="M36">
        <v>0.65</v>
      </c>
    </row>
    <row r="37" spans="1:13" x14ac:dyDescent="0.25">
      <c r="A37" s="5" t="s">
        <v>233</v>
      </c>
      <c r="B37" s="10">
        <v>0.81</v>
      </c>
      <c r="H37" t="s">
        <v>409</v>
      </c>
      <c r="M37">
        <v>0.89</v>
      </c>
    </row>
    <row r="38" spans="1:13" x14ac:dyDescent="0.25">
      <c r="A38" s="5" t="s">
        <v>234</v>
      </c>
      <c r="B38" s="10">
        <v>1.39</v>
      </c>
      <c r="H38" t="s">
        <v>410</v>
      </c>
      <c r="M38">
        <v>0.65</v>
      </c>
    </row>
    <row r="39" spans="1:13" x14ac:dyDescent="0.25">
      <c r="A39" s="5" t="s">
        <v>235</v>
      </c>
      <c r="B39" s="10">
        <v>0.87</v>
      </c>
      <c r="H39" t="s">
        <v>411</v>
      </c>
      <c r="M39">
        <v>0.38</v>
      </c>
    </row>
    <row r="40" spans="1:13" x14ac:dyDescent="0.25">
      <c r="A40" s="5" t="s">
        <v>236</v>
      </c>
      <c r="B40" s="10">
        <v>0.87</v>
      </c>
      <c r="H40" t="s">
        <v>412</v>
      </c>
      <c r="M40">
        <v>0.95</v>
      </c>
    </row>
    <row r="41" spans="1:13" x14ac:dyDescent="0.25">
      <c r="A41" s="5" t="s">
        <v>237</v>
      </c>
      <c r="B41" s="10">
        <v>1</v>
      </c>
      <c r="H41" t="s">
        <v>413</v>
      </c>
      <c r="M41">
        <v>0.56000000000000005</v>
      </c>
    </row>
    <row r="42" spans="1:13" x14ac:dyDescent="0.25">
      <c r="A42" s="5" t="s">
        <v>238</v>
      </c>
      <c r="B42" s="10">
        <v>1.26</v>
      </c>
      <c r="H42" t="s">
        <v>414</v>
      </c>
      <c r="M42">
        <v>2.21</v>
      </c>
    </row>
    <row r="43" spans="1:13" x14ac:dyDescent="0.25">
      <c r="A43" s="5" t="s">
        <v>239</v>
      </c>
      <c r="B43" s="10">
        <v>0.87</v>
      </c>
      <c r="H43" t="s">
        <v>415</v>
      </c>
      <c r="M43">
        <v>2.41</v>
      </c>
    </row>
    <row r="44" spans="1:13" x14ac:dyDescent="0.25">
      <c r="A44" s="5" t="s">
        <v>240</v>
      </c>
      <c r="B44" s="10">
        <v>0.91</v>
      </c>
      <c r="H44" t="s">
        <v>416</v>
      </c>
      <c r="M44">
        <v>0.22</v>
      </c>
    </row>
    <row r="45" spans="1:13" x14ac:dyDescent="0.25">
      <c r="A45" s="5" t="s">
        <v>241</v>
      </c>
      <c r="B45" s="10">
        <v>0.5</v>
      </c>
      <c r="H45" t="s">
        <v>417</v>
      </c>
      <c r="M45">
        <v>1.21</v>
      </c>
    </row>
    <row r="46" spans="1:13" x14ac:dyDescent="0.25">
      <c r="A46" s="5" t="s">
        <v>242</v>
      </c>
      <c r="B46" s="10">
        <v>0.89</v>
      </c>
      <c r="H46" t="s">
        <v>418</v>
      </c>
      <c r="M46">
        <v>0.47</v>
      </c>
    </row>
    <row r="47" spans="1:13" x14ac:dyDescent="0.25">
      <c r="A47" s="5" t="s">
        <v>243</v>
      </c>
      <c r="B47" s="10">
        <v>0.7</v>
      </c>
      <c r="H47" t="s">
        <v>419</v>
      </c>
      <c r="M47" s="116">
        <v>1.2</v>
      </c>
    </row>
    <row r="48" spans="1:13" x14ac:dyDescent="0.25">
      <c r="A48" s="5" t="s">
        <v>244</v>
      </c>
      <c r="B48" s="10">
        <v>0.66</v>
      </c>
      <c r="H48" t="s">
        <v>420</v>
      </c>
      <c r="M48">
        <v>0.72</v>
      </c>
    </row>
    <row r="49" spans="1:13" ht="15.75" thickBot="1" x14ac:dyDescent="0.3">
      <c r="A49" s="12" t="s">
        <v>245</v>
      </c>
      <c r="B49" s="13">
        <v>1.19</v>
      </c>
      <c r="H49" t="s">
        <v>421</v>
      </c>
      <c r="M49">
        <v>0.74</v>
      </c>
    </row>
    <row r="50" spans="1:13" x14ac:dyDescent="0.25">
      <c r="H50" t="s">
        <v>422</v>
      </c>
      <c r="M50">
        <v>0.88</v>
      </c>
    </row>
    <row r="51" spans="1:13" ht="15.75" thickBot="1" x14ac:dyDescent="0.3">
      <c r="H51" t="s">
        <v>423</v>
      </c>
      <c r="M51">
        <v>0.71</v>
      </c>
    </row>
    <row r="52" spans="1:13" x14ac:dyDescent="0.25">
      <c r="A52" s="361" t="s">
        <v>424</v>
      </c>
      <c r="H52" t="s">
        <v>425</v>
      </c>
      <c r="M52">
        <v>0.62</v>
      </c>
    </row>
    <row r="53" spans="1:13" ht="15.75" thickBot="1" x14ac:dyDescent="0.3">
      <c r="A53" s="362"/>
      <c r="H53" t="s">
        <v>426</v>
      </c>
      <c r="M53">
        <v>0.91</v>
      </c>
    </row>
    <row r="54" spans="1:13" x14ac:dyDescent="0.25">
      <c r="A54" s="5" t="s">
        <v>427</v>
      </c>
      <c r="B54" s="8">
        <v>3730</v>
      </c>
      <c r="H54" t="s">
        <v>428</v>
      </c>
      <c r="M54">
        <v>1.1499999999999999</v>
      </c>
    </row>
    <row r="55" spans="1:13" x14ac:dyDescent="0.25">
      <c r="A55" s="5" t="s">
        <v>429</v>
      </c>
      <c r="B55" s="8">
        <v>4745</v>
      </c>
      <c r="H55" t="s">
        <v>430</v>
      </c>
      <c r="M55">
        <v>1.66</v>
      </c>
    </row>
    <row r="56" spans="1:13" x14ac:dyDescent="0.25">
      <c r="A56" s="5" t="s">
        <v>431</v>
      </c>
      <c r="B56" s="8">
        <v>4698</v>
      </c>
      <c r="H56" t="s">
        <v>432</v>
      </c>
      <c r="M56">
        <v>1.51</v>
      </c>
    </row>
    <row r="57" spans="1:13" x14ac:dyDescent="0.25">
      <c r="A57" s="5" t="s">
        <v>433</v>
      </c>
      <c r="B57" s="8">
        <v>3239</v>
      </c>
      <c r="H57" t="s">
        <v>434</v>
      </c>
      <c r="M57">
        <v>2.48</v>
      </c>
    </row>
    <row r="58" spans="1:13" x14ac:dyDescent="0.25">
      <c r="A58" s="5" t="s">
        <v>435</v>
      </c>
      <c r="B58" s="8">
        <v>5950</v>
      </c>
      <c r="H58" t="s">
        <v>436</v>
      </c>
      <c r="M58">
        <v>1.43</v>
      </c>
    </row>
    <row r="59" spans="1:13" ht="15.75" thickBot="1" x14ac:dyDescent="0.3">
      <c r="A59" s="5" t="s">
        <v>437</v>
      </c>
      <c r="B59" s="8">
        <v>840</v>
      </c>
      <c r="H59" t="s">
        <v>438</v>
      </c>
      <c r="M59">
        <v>1.81</v>
      </c>
    </row>
    <row r="60" spans="1:13" ht="15.75" thickBot="1" x14ac:dyDescent="0.3">
      <c r="A60" s="6" t="s">
        <v>439</v>
      </c>
      <c r="B60" s="14">
        <f>'Start Here!'!G27</f>
        <v>0</v>
      </c>
      <c r="H60" t="s">
        <v>440</v>
      </c>
      <c r="M60" s="116">
        <v>0.6</v>
      </c>
    </row>
    <row r="61" spans="1:13" ht="15.75" thickBot="1" x14ac:dyDescent="0.3">
      <c r="H61" t="s">
        <v>441</v>
      </c>
      <c r="M61">
        <v>1.06</v>
      </c>
    </row>
    <row r="62" spans="1:13" x14ac:dyDescent="0.25">
      <c r="A62" s="89" t="s">
        <v>45</v>
      </c>
      <c r="H62" t="s">
        <v>442</v>
      </c>
      <c r="M62">
        <v>1.71</v>
      </c>
    </row>
    <row r="63" spans="1:13" ht="15.75" thickBot="1" x14ac:dyDescent="0.3">
      <c r="A63" s="90" t="s">
        <v>57</v>
      </c>
      <c r="B63" s="8">
        <v>3730</v>
      </c>
      <c r="H63" t="s">
        <v>443</v>
      </c>
      <c r="M63">
        <v>0.47</v>
      </c>
    </row>
    <row r="64" spans="1:13" x14ac:dyDescent="0.25">
      <c r="A64" s="91" t="s">
        <v>60</v>
      </c>
      <c r="B64" s="8">
        <v>4745</v>
      </c>
      <c r="H64" t="s">
        <v>444</v>
      </c>
      <c r="M64">
        <v>0.64</v>
      </c>
    </row>
    <row r="65" spans="1:13" x14ac:dyDescent="0.25">
      <c r="A65" s="91" t="s">
        <v>62</v>
      </c>
      <c r="B65" s="8">
        <v>4698</v>
      </c>
      <c r="H65" t="s">
        <v>445</v>
      </c>
      <c r="M65" s="116">
        <v>1.8</v>
      </c>
    </row>
    <row r="66" spans="1:13" x14ac:dyDescent="0.25">
      <c r="A66" s="91" t="s">
        <v>63</v>
      </c>
      <c r="B66" s="8">
        <v>3239</v>
      </c>
      <c r="H66" t="s">
        <v>446</v>
      </c>
      <c r="M66">
        <v>1.06</v>
      </c>
    </row>
    <row r="67" spans="1:13" x14ac:dyDescent="0.25">
      <c r="A67" s="91" t="s">
        <v>227</v>
      </c>
      <c r="B67" s="8"/>
      <c r="H67" t="s">
        <v>447</v>
      </c>
      <c r="M67">
        <v>0.59</v>
      </c>
    </row>
    <row r="68" spans="1:13" x14ac:dyDescent="0.25">
      <c r="A68" s="91"/>
      <c r="B68" s="8"/>
      <c r="H68" t="s">
        <v>448</v>
      </c>
      <c r="M68">
        <v>2</v>
      </c>
    </row>
    <row r="69" spans="1:13" x14ac:dyDescent="0.25">
      <c r="A69" s="91" t="s">
        <v>449</v>
      </c>
      <c r="H69" t="s">
        <v>450</v>
      </c>
      <c r="M69">
        <v>0.75</v>
      </c>
    </row>
    <row r="70" spans="1:13" x14ac:dyDescent="0.25">
      <c r="A70" s="242" t="s">
        <v>45</v>
      </c>
      <c r="H70" t="s">
        <v>451</v>
      </c>
      <c r="M70" s="116">
        <v>0.9</v>
      </c>
    </row>
    <row r="71" spans="1:13" x14ac:dyDescent="0.25">
      <c r="A71" s="242" t="s">
        <v>55</v>
      </c>
      <c r="H71" t="s">
        <v>452</v>
      </c>
      <c r="M71">
        <v>0.92</v>
      </c>
    </row>
    <row r="72" spans="1:13" x14ac:dyDescent="0.25">
      <c r="A72" s="242" t="s">
        <v>453</v>
      </c>
      <c r="H72" t="s">
        <v>454</v>
      </c>
      <c r="M72">
        <v>0.73</v>
      </c>
    </row>
    <row r="73" spans="1:13" x14ac:dyDescent="0.25">
      <c r="H73" t="s">
        <v>455</v>
      </c>
      <c r="M73">
        <v>1.29</v>
      </c>
    </row>
    <row r="74" spans="1:13" x14ac:dyDescent="0.25">
      <c r="H74" t="s">
        <v>456</v>
      </c>
      <c r="M74">
        <v>1.23</v>
      </c>
    </row>
    <row r="75" spans="1:13" x14ac:dyDescent="0.25">
      <c r="H75" t="s">
        <v>457</v>
      </c>
      <c r="M75">
        <v>1.19</v>
      </c>
    </row>
    <row r="76" spans="1:13" x14ac:dyDescent="0.25">
      <c r="A76" s="245"/>
      <c r="B76" s="245" t="s">
        <v>458</v>
      </c>
      <c r="C76" s="245" t="s">
        <v>459</v>
      </c>
      <c r="D76" s="245" t="s">
        <v>51</v>
      </c>
      <c r="E76" s="245" t="s">
        <v>460</v>
      </c>
      <c r="H76" t="s">
        <v>461</v>
      </c>
      <c r="M76">
        <v>0.74</v>
      </c>
    </row>
    <row r="77" spans="1:13" x14ac:dyDescent="0.25">
      <c r="A77" s="245" t="s">
        <v>57</v>
      </c>
      <c r="B77" s="245">
        <v>0.34</v>
      </c>
      <c r="C77" s="246">
        <v>0.51</v>
      </c>
      <c r="D77" s="245">
        <v>3730</v>
      </c>
      <c r="E77" s="245">
        <v>0.63409999999999977</v>
      </c>
      <c r="H77" t="s">
        <v>462</v>
      </c>
      <c r="M77">
        <v>1.05</v>
      </c>
    </row>
    <row r="78" spans="1:13" x14ac:dyDescent="0.25">
      <c r="A78" s="245" t="s">
        <v>60</v>
      </c>
      <c r="B78" s="245">
        <v>0.24</v>
      </c>
      <c r="C78" s="245">
        <v>0.43</v>
      </c>
      <c r="D78" s="245">
        <v>4745</v>
      </c>
      <c r="E78" s="245">
        <v>0.90154999999999974</v>
      </c>
      <c r="H78" t="s">
        <v>463</v>
      </c>
      <c r="M78">
        <v>1.05</v>
      </c>
    </row>
    <row r="79" spans="1:13" x14ac:dyDescent="0.25">
      <c r="A79" s="245" t="s">
        <v>63</v>
      </c>
      <c r="B79" s="245">
        <v>0.24</v>
      </c>
      <c r="C79" s="245">
        <v>0.28000000000000003</v>
      </c>
      <c r="D79" s="245">
        <v>3239</v>
      </c>
      <c r="E79" s="245">
        <v>0.12956000000000012</v>
      </c>
      <c r="H79" t="s">
        <v>464</v>
      </c>
      <c r="M79">
        <v>1.02</v>
      </c>
    </row>
    <row r="80" spans="1:13" x14ac:dyDescent="0.25">
      <c r="H80" t="s">
        <v>465</v>
      </c>
      <c r="M80">
        <v>1.1100000000000001</v>
      </c>
    </row>
    <row r="81" spans="1:13" x14ac:dyDescent="0.25">
      <c r="H81" t="s">
        <v>466</v>
      </c>
      <c r="M81">
        <v>0.98</v>
      </c>
    </row>
    <row r="82" spans="1:13" x14ac:dyDescent="0.25">
      <c r="A82" s="247" t="s">
        <v>45</v>
      </c>
      <c r="H82" t="s">
        <v>467</v>
      </c>
      <c r="M82">
        <v>0.19</v>
      </c>
    </row>
    <row r="83" spans="1:13" x14ac:dyDescent="0.25">
      <c r="A83" s="247" t="s">
        <v>468</v>
      </c>
      <c r="H83" t="s">
        <v>469</v>
      </c>
      <c r="M83">
        <v>0.61</v>
      </c>
    </row>
    <row r="84" spans="1:13" x14ac:dyDescent="0.25">
      <c r="A84" s="247" t="s">
        <v>470</v>
      </c>
      <c r="H84" t="s">
        <v>471</v>
      </c>
      <c r="M84">
        <v>1.68</v>
      </c>
    </row>
    <row r="85" spans="1:13" x14ac:dyDescent="0.25">
      <c r="A85" s="247" t="s">
        <v>472</v>
      </c>
      <c r="H85" t="s">
        <v>473</v>
      </c>
      <c r="M85">
        <v>0.94</v>
      </c>
    </row>
    <row r="86" spans="1:13" x14ac:dyDescent="0.25">
      <c r="A86" s="247"/>
      <c r="H86" t="s">
        <v>474</v>
      </c>
      <c r="M86">
        <v>0.64</v>
      </c>
    </row>
    <row r="87" spans="1:13" x14ac:dyDescent="0.25">
      <c r="H87" t="s">
        <v>475</v>
      </c>
      <c r="M87">
        <v>1.53</v>
      </c>
    </row>
    <row r="88" spans="1:13" x14ac:dyDescent="0.25">
      <c r="A88" s="248" t="s">
        <v>149</v>
      </c>
      <c r="B88">
        <v>18</v>
      </c>
      <c r="H88" t="s">
        <v>476</v>
      </c>
      <c r="M88">
        <v>1.21</v>
      </c>
    </row>
    <row r="89" spans="1:13" x14ac:dyDescent="0.25">
      <c r="H89" t="s">
        <v>477</v>
      </c>
      <c r="M89">
        <v>0.98</v>
      </c>
    </row>
    <row r="90" spans="1:13" x14ac:dyDescent="0.25">
      <c r="H90" t="s">
        <v>478</v>
      </c>
      <c r="M90">
        <v>0.71</v>
      </c>
    </row>
    <row r="91" spans="1:13" x14ac:dyDescent="0.25">
      <c r="H91" t="s">
        <v>479</v>
      </c>
      <c r="M91" s="116">
        <v>1.1000000000000001</v>
      </c>
    </row>
    <row r="92" spans="1:13" x14ac:dyDescent="0.25">
      <c r="A92" t="s">
        <v>154</v>
      </c>
      <c r="H92" t="s">
        <v>480</v>
      </c>
      <c r="M92">
        <v>1.59</v>
      </c>
    </row>
    <row r="93" spans="1:13" x14ac:dyDescent="0.25">
      <c r="A93" t="s">
        <v>99</v>
      </c>
      <c r="B93" t="s">
        <v>100</v>
      </c>
      <c r="C93" t="s">
        <v>101</v>
      </c>
      <c r="H93" t="s">
        <v>481</v>
      </c>
      <c r="M93">
        <v>0.54</v>
      </c>
    </row>
    <row r="94" spans="1:13" x14ac:dyDescent="0.25">
      <c r="A94" t="s">
        <v>482</v>
      </c>
      <c r="B94">
        <v>0.1105</v>
      </c>
      <c r="C94">
        <v>0.56634724967061922</v>
      </c>
      <c r="H94" t="s">
        <v>483</v>
      </c>
      <c r="M94">
        <v>3.68</v>
      </c>
    </row>
    <row r="95" spans="1:13" x14ac:dyDescent="0.25">
      <c r="A95" t="s">
        <v>60</v>
      </c>
      <c r="B95">
        <v>7.7100000000000002E-2</v>
      </c>
      <c r="C95">
        <v>0.438</v>
      </c>
      <c r="H95" t="s">
        <v>484</v>
      </c>
      <c r="M95" s="116">
        <v>2.4</v>
      </c>
    </row>
    <row r="96" spans="1:13" x14ac:dyDescent="0.25">
      <c r="A96" t="s">
        <v>107</v>
      </c>
      <c r="B96">
        <v>0.14799999999999999</v>
      </c>
      <c r="C96">
        <v>0.752</v>
      </c>
      <c r="H96" t="s">
        <v>485</v>
      </c>
      <c r="M96" s="116">
        <v>1.8</v>
      </c>
    </row>
    <row r="97" spans="1:13" x14ac:dyDescent="0.25">
      <c r="A97" t="s">
        <v>486</v>
      </c>
      <c r="H97" t="s">
        <v>487</v>
      </c>
      <c r="M97" s="116">
        <v>1.2</v>
      </c>
    </row>
    <row r="98" spans="1:13" x14ac:dyDescent="0.25">
      <c r="H98" t="s">
        <v>488</v>
      </c>
      <c r="M98" t="s">
        <v>489</v>
      </c>
    </row>
    <row r="99" spans="1:13" x14ac:dyDescent="0.25">
      <c r="H99" t="s">
        <v>490</v>
      </c>
      <c r="M99">
        <v>0.69</v>
      </c>
    </row>
    <row r="100" spans="1:13" x14ac:dyDescent="0.25">
      <c r="H100" t="s">
        <v>491</v>
      </c>
      <c r="M100">
        <v>0.63</v>
      </c>
    </row>
    <row r="101" spans="1:13" x14ac:dyDescent="0.25">
      <c r="H101" t="s">
        <v>492</v>
      </c>
      <c r="M101" s="116">
        <v>0.8</v>
      </c>
    </row>
    <row r="102" spans="1:13" x14ac:dyDescent="0.25">
      <c r="H102" t="s">
        <v>493</v>
      </c>
      <c r="M102">
        <v>0.53</v>
      </c>
    </row>
    <row r="103" spans="1:13" x14ac:dyDescent="0.25">
      <c r="H103" t="s">
        <v>494</v>
      </c>
      <c r="M103">
        <v>0.36</v>
      </c>
    </row>
    <row r="104" spans="1:13" x14ac:dyDescent="0.25">
      <c r="H104" t="s">
        <v>495</v>
      </c>
      <c r="M104">
        <v>0.67</v>
      </c>
    </row>
    <row r="105" spans="1:13" x14ac:dyDescent="0.25">
      <c r="H105" t="s">
        <v>496</v>
      </c>
      <c r="M105">
        <v>0.57999999999999996</v>
      </c>
    </row>
    <row r="106" spans="1:13" x14ac:dyDescent="0.25">
      <c r="H106" t="s">
        <v>497</v>
      </c>
      <c r="M106">
        <v>0.95</v>
      </c>
    </row>
    <row r="107" spans="1:13" x14ac:dyDescent="0.25">
      <c r="H107" t="s">
        <v>245</v>
      </c>
      <c r="M107">
        <v>1.59</v>
      </c>
    </row>
  </sheetData>
  <mergeCells count="3">
    <mergeCell ref="O9:P10"/>
    <mergeCell ref="A52:A53"/>
    <mergeCell ref="A7:B8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7CF3-C3DF-485F-8B7C-9FEE733DF33D}">
  <sheetPr codeName="Sheet1"/>
  <dimension ref="A1"/>
  <sheetViews>
    <sheetView workbookViewId="0">
      <selection activeCell="M15" sqref="M15"/>
    </sheetView>
  </sheetViews>
  <sheetFormatPr defaultRowHeight="15" x14ac:dyDescent="0.25"/>
  <sheetData/>
  <sheetProtection algorithmName="SHA-512" hashValue="v0FaXZQO8Ajxg30dVRMLANX1on2RrHqRI/ndH2+lcMlrXfccNk5GhJ/AkQ6iatBNZ2HXUzBWf59fgFe6INu+5A==" saltValue="LfRGsR/JHTGQpARzQTubx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/>
  </sheetPr>
  <dimension ref="A1:Z176"/>
  <sheetViews>
    <sheetView showGridLines="0" zoomScale="90" zoomScaleNormal="90" workbookViewId="0">
      <selection sqref="A1:K6"/>
    </sheetView>
  </sheetViews>
  <sheetFormatPr defaultColWidth="8.85546875" defaultRowHeight="16.5" x14ac:dyDescent="0.3"/>
  <cols>
    <col min="1" max="10" width="9.7109375" style="18" customWidth="1"/>
    <col min="11" max="11" width="10.85546875" style="18" customWidth="1"/>
    <col min="12" max="12" width="8.85546875" style="18"/>
    <col min="13" max="13" width="7.42578125" style="18" customWidth="1"/>
    <col min="14" max="14" width="8.28515625" style="18" customWidth="1"/>
    <col min="15" max="18" width="8.85546875" style="18"/>
    <col min="19" max="19" width="10.42578125" style="18" customWidth="1"/>
    <col min="20" max="20" width="6.7109375" style="18" customWidth="1"/>
    <col min="21" max="23" width="8.85546875" style="18"/>
    <col min="24" max="24" width="11.140625" style="18" customWidth="1"/>
    <col min="25" max="25" width="8.85546875" style="18"/>
    <col min="26" max="26" width="11.5703125" style="18" customWidth="1"/>
    <col min="27" max="16384" width="8.85546875" style="18"/>
  </cols>
  <sheetData>
    <row r="1" spans="1:24" ht="20.45" customHeight="1" x14ac:dyDescent="0.3">
      <c r="A1" s="325" t="s">
        <v>155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M1" s="327" t="s">
        <v>156</v>
      </c>
      <c r="N1" s="327"/>
      <c r="O1" s="327"/>
      <c r="P1" s="327"/>
      <c r="Q1" s="327"/>
      <c r="R1" s="327"/>
      <c r="S1" s="327"/>
      <c r="T1" s="327"/>
      <c r="U1" s="327"/>
      <c r="V1" s="327"/>
    </row>
    <row r="2" spans="1:24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M2" s="78" t="s">
        <v>157</v>
      </c>
      <c r="N2" s="79"/>
      <c r="O2" s="79"/>
      <c r="P2" s="79"/>
      <c r="Q2" s="79"/>
      <c r="R2" s="79"/>
      <c r="S2" s="79"/>
      <c r="T2" s="79"/>
      <c r="U2" s="79"/>
      <c r="V2" s="79"/>
    </row>
    <row r="3" spans="1:24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4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4" x14ac:dyDescent="0.3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4" ht="36.6" customHeight="1" x14ac:dyDescent="0.3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M6" s="323" t="s">
        <v>158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</row>
    <row r="7" spans="1:24" ht="8.4499999999999993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</row>
    <row r="8" spans="1:24" x14ac:dyDescent="0.3">
      <c r="C8" s="92"/>
      <c r="D8" s="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</row>
    <row r="9" spans="1:24" ht="16.899999999999999" customHeight="1" x14ac:dyDescent="0.3">
      <c r="A9" s="86" t="s">
        <v>159</v>
      </c>
      <c r="C9" s="92" t="s">
        <v>160</v>
      </c>
      <c r="D9" s="237"/>
      <c r="E9" s="53" t="s">
        <v>161</v>
      </c>
      <c r="F9" s="23"/>
      <c r="G9" s="23"/>
      <c r="H9" s="23"/>
      <c r="I9" s="23"/>
      <c r="M9" s="323" t="s">
        <v>162</v>
      </c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4"/>
    </row>
    <row r="10" spans="1:24" x14ac:dyDescent="0.3">
      <c r="A10" s="80"/>
      <c r="C10" s="92" t="s">
        <v>163</v>
      </c>
      <c r="D10" s="238"/>
      <c r="E10" s="53" t="s">
        <v>164</v>
      </c>
      <c r="F10" s="23"/>
      <c r="G10" s="23"/>
      <c r="H10" s="23"/>
      <c r="I10" s="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4"/>
    </row>
    <row r="11" spans="1:24" x14ac:dyDescent="0.3">
      <c r="A11" s="80"/>
      <c r="C11" s="92" t="s">
        <v>165</v>
      </c>
      <c r="D11" s="81">
        <f>IFERROR(ROUND(D9*D10,0),"")</f>
        <v>0</v>
      </c>
      <c r="E11" s="82" t="s">
        <v>166</v>
      </c>
      <c r="F11" s="23"/>
      <c r="G11" s="23"/>
      <c r="H11" s="23"/>
      <c r="I11" s="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4"/>
    </row>
    <row r="12" spans="1:24" ht="16.899999999999999" customHeight="1" x14ac:dyDescent="0.3">
      <c r="A12" s="54"/>
      <c r="C12" s="92" t="s">
        <v>167</v>
      </c>
      <c r="D12" s="237"/>
      <c r="E12" s="328" t="s">
        <v>168</v>
      </c>
      <c r="F12" s="328"/>
      <c r="G12" s="328"/>
      <c r="H12" s="328"/>
      <c r="I12" s="328"/>
      <c r="J12" s="328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4"/>
    </row>
    <row r="13" spans="1:24" x14ac:dyDescent="0.3">
      <c r="A13" s="54"/>
      <c r="E13" s="328"/>
      <c r="F13" s="328"/>
      <c r="G13" s="328"/>
      <c r="H13" s="328"/>
      <c r="I13" s="328"/>
      <c r="J13" s="328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</row>
    <row r="14" spans="1:24" ht="16.899999999999999" customHeight="1" x14ac:dyDescent="0.3">
      <c r="A14" s="83" t="s">
        <v>169</v>
      </c>
      <c r="C14" s="92"/>
      <c r="D14" s="92"/>
      <c r="E14" s="53"/>
      <c r="F14" s="23"/>
      <c r="G14" s="23"/>
      <c r="H14" s="23"/>
      <c r="I14" s="23"/>
      <c r="M14" s="325" t="s">
        <v>170</v>
      </c>
      <c r="N14" s="325"/>
      <c r="O14" s="325"/>
      <c r="P14" s="325"/>
      <c r="Q14" s="325"/>
      <c r="R14" s="325"/>
      <c r="S14" s="325"/>
      <c r="T14" s="325"/>
      <c r="U14" s="325"/>
      <c r="V14" s="325"/>
      <c r="W14" s="326"/>
      <c r="X14" s="326"/>
    </row>
    <row r="15" spans="1:24" ht="16.899999999999999" customHeight="1" x14ac:dyDescent="0.3">
      <c r="A15" s="83"/>
      <c r="C15" s="92"/>
      <c r="D15" s="92"/>
      <c r="E15" s="53"/>
      <c r="F15" s="23"/>
      <c r="G15" s="23"/>
      <c r="H15" s="23"/>
      <c r="I15" s="23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6"/>
      <c r="X15" s="326"/>
    </row>
    <row r="16" spans="1:24" ht="16.899999999999999" customHeight="1" x14ac:dyDescent="0.3">
      <c r="A16" s="84" t="s">
        <v>171</v>
      </c>
      <c r="C16" s="92" t="s">
        <v>160</v>
      </c>
      <c r="D16" s="237"/>
      <c r="E16" s="53" t="s">
        <v>172</v>
      </c>
      <c r="F16" s="23"/>
      <c r="G16" s="23"/>
      <c r="H16" s="23"/>
      <c r="I16" s="23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6"/>
      <c r="X16" s="326"/>
    </row>
    <row r="17" spans="1:26" ht="16.899999999999999" customHeight="1" x14ac:dyDescent="0.3">
      <c r="A17" s="80"/>
      <c r="C17" s="92" t="s">
        <v>163</v>
      </c>
      <c r="D17" s="238"/>
      <c r="E17" s="53" t="s">
        <v>164</v>
      </c>
      <c r="F17" s="23"/>
      <c r="G17" s="23"/>
      <c r="H17" s="23"/>
      <c r="I17" s="23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6"/>
      <c r="X17" s="326"/>
    </row>
    <row r="18" spans="1:26" ht="16.149999999999999" customHeight="1" x14ac:dyDescent="0.3">
      <c r="A18" s="80"/>
      <c r="C18" s="92" t="s">
        <v>165</v>
      </c>
      <c r="D18" s="81">
        <f>IFERROR(ROUND(D16*D17,0),"")</f>
        <v>0</v>
      </c>
      <c r="E18" s="82" t="s">
        <v>166</v>
      </c>
      <c r="F18" s="23"/>
      <c r="G18" s="23"/>
      <c r="H18" s="23"/>
      <c r="I18" s="23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6"/>
      <c r="X18" s="326"/>
    </row>
    <row r="19" spans="1:26" ht="15.6" customHeight="1" x14ac:dyDescent="0.3">
      <c r="A19" s="54"/>
      <c r="C19" s="92" t="s">
        <v>167</v>
      </c>
      <c r="D19" s="237"/>
      <c r="E19" s="53" t="s">
        <v>173</v>
      </c>
      <c r="F19" s="23"/>
      <c r="G19" s="23"/>
      <c r="H19" s="23"/>
      <c r="I19" s="23"/>
      <c r="M19" s="74"/>
      <c r="N19" s="182" t="s">
        <v>174</v>
      </c>
      <c r="O19" s="74"/>
      <c r="P19" s="74"/>
      <c r="Q19" s="74"/>
      <c r="R19" s="74"/>
      <c r="S19" s="74"/>
      <c r="T19" s="74"/>
      <c r="U19" s="74"/>
      <c r="V19" s="74"/>
    </row>
    <row r="20" spans="1:26" x14ac:dyDescent="0.3">
      <c r="C20" s="92"/>
      <c r="D20" s="23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6" ht="16.899999999999999" customHeight="1" x14ac:dyDescent="0.3">
      <c r="A21" s="86" t="s">
        <v>175</v>
      </c>
      <c r="C21" s="92" t="s">
        <v>160</v>
      </c>
      <c r="D21" s="237"/>
      <c r="E21" s="53" t="s">
        <v>176</v>
      </c>
      <c r="F21" s="23"/>
      <c r="G21" s="23"/>
      <c r="H21" s="23"/>
      <c r="I21" s="23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6" x14ac:dyDescent="0.3">
      <c r="A22" s="80"/>
      <c r="C22" s="92" t="s">
        <v>163</v>
      </c>
      <c r="D22" s="238"/>
      <c r="E22" s="53" t="s">
        <v>164</v>
      </c>
      <c r="F22" s="23"/>
      <c r="G22" s="23"/>
      <c r="H22" s="23"/>
      <c r="I22" s="23"/>
      <c r="V22" s="79"/>
    </row>
    <row r="23" spans="1:26" x14ac:dyDescent="0.3">
      <c r="A23" s="80"/>
      <c r="C23" s="92" t="s">
        <v>165</v>
      </c>
      <c r="D23" s="81">
        <f>IFERROR(ROUND(D21*D22,0),"")</f>
        <v>0</v>
      </c>
      <c r="E23" s="82" t="s">
        <v>166</v>
      </c>
      <c r="F23" s="23"/>
      <c r="G23" s="23"/>
      <c r="H23" s="23"/>
      <c r="I23" s="23"/>
      <c r="V23" s="87"/>
    </row>
    <row r="24" spans="1:26" x14ac:dyDescent="0.3">
      <c r="A24" s="54"/>
      <c r="C24" s="92" t="s">
        <v>167</v>
      </c>
      <c r="D24" s="237"/>
      <c r="E24" s="53" t="s">
        <v>177</v>
      </c>
      <c r="F24" s="23"/>
      <c r="G24" s="23"/>
      <c r="H24" s="23"/>
      <c r="I24" s="23"/>
      <c r="V24" s="87"/>
    </row>
    <row r="25" spans="1:26" ht="16.899999999999999" customHeight="1" x14ac:dyDescent="0.3">
      <c r="C25" s="92"/>
      <c r="D25" s="23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6" x14ac:dyDescent="0.3">
      <c r="A26" s="84" t="s">
        <v>178</v>
      </c>
      <c r="C26" s="92" t="s">
        <v>160</v>
      </c>
      <c r="D26" s="237"/>
      <c r="E26" s="53" t="s">
        <v>176</v>
      </c>
      <c r="F26" s="23"/>
      <c r="G26" s="23"/>
      <c r="H26" s="23"/>
      <c r="I26" s="23"/>
      <c r="V26" s="87"/>
      <c r="Y26" s="321" t="s">
        <v>179</v>
      </c>
      <c r="Z26" s="321"/>
    </row>
    <row r="27" spans="1:26" ht="16.899999999999999" customHeight="1" x14ac:dyDescent="0.3">
      <c r="A27" s="80"/>
      <c r="C27" s="92" t="s">
        <v>163</v>
      </c>
      <c r="D27" s="238"/>
      <c r="E27" s="53" t="s">
        <v>164</v>
      </c>
      <c r="F27" s="23"/>
      <c r="G27" s="23"/>
      <c r="H27" s="23"/>
      <c r="I27" s="23"/>
      <c r="V27" s="87"/>
    </row>
    <row r="28" spans="1:26" x14ac:dyDescent="0.3">
      <c r="A28" s="80"/>
      <c r="C28" s="92" t="s">
        <v>165</v>
      </c>
      <c r="D28" s="81">
        <f>IFERROR(ROUND(D26*D27,0),"")</f>
        <v>0</v>
      </c>
      <c r="E28" s="82" t="s">
        <v>166</v>
      </c>
      <c r="F28" s="23"/>
      <c r="G28" s="23"/>
      <c r="H28" s="23"/>
      <c r="I28" s="23"/>
      <c r="M28" s="79"/>
      <c r="N28" s="79"/>
      <c r="O28" s="79"/>
      <c r="P28" s="79"/>
      <c r="Q28" s="79"/>
      <c r="R28" s="79"/>
      <c r="S28" s="79"/>
      <c r="T28" s="79"/>
      <c r="U28" s="79"/>
      <c r="V28" s="79"/>
      <c r="Y28" s="322" t="s">
        <v>180</v>
      </c>
      <c r="Z28" s="322"/>
    </row>
    <row r="29" spans="1:26" x14ac:dyDescent="0.3">
      <c r="A29" s="54"/>
      <c r="C29" s="92" t="s">
        <v>167</v>
      </c>
      <c r="D29" s="237"/>
      <c r="E29" s="53" t="s">
        <v>181</v>
      </c>
      <c r="F29" s="23"/>
      <c r="G29" s="23"/>
      <c r="H29" s="23"/>
      <c r="I29" s="23"/>
      <c r="V29" s="79"/>
    </row>
    <row r="30" spans="1:26" x14ac:dyDescent="0.3">
      <c r="C30" s="92"/>
      <c r="D30" s="23"/>
      <c r="V30" s="79"/>
    </row>
    <row r="31" spans="1:26" x14ac:dyDescent="0.3">
      <c r="A31" s="86" t="s">
        <v>182</v>
      </c>
      <c r="C31" s="92" t="s">
        <v>160</v>
      </c>
      <c r="D31" s="237"/>
      <c r="E31" s="53" t="s">
        <v>176</v>
      </c>
      <c r="F31" s="23"/>
      <c r="G31" s="23"/>
      <c r="H31" s="23"/>
      <c r="I31" s="23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6" ht="16.899999999999999" customHeight="1" x14ac:dyDescent="0.3">
      <c r="A32" s="80"/>
      <c r="C32" s="92" t="s">
        <v>163</v>
      </c>
      <c r="D32" s="238"/>
      <c r="E32" s="53" t="s">
        <v>164</v>
      </c>
      <c r="F32" s="23"/>
      <c r="G32" s="23"/>
      <c r="H32" s="23"/>
      <c r="I32" s="23"/>
    </row>
    <row r="33" spans="1:9" ht="16.899999999999999" customHeight="1" x14ac:dyDescent="0.3">
      <c r="A33" s="80"/>
      <c r="C33" s="92" t="s">
        <v>165</v>
      </c>
      <c r="D33" s="81">
        <f>IFERROR(ROUND(D31*D32,0),"")</f>
        <v>0</v>
      </c>
      <c r="E33" s="82" t="s">
        <v>166</v>
      </c>
      <c r="F33" s="23"/>
      <c r="G33" s="23"/>
      <c r="H33" s="23"/>
      <c r="I33" s="23"/>
    </row>
    <row r="34" spans="1:9" x14ac:dyDescent="0.3">
      <c r="A34" s="54"/>
      <c r="C34" s="92" t="s">
        <v>167</v>
      </c>
      <c r="D34" s="237"/>
      <c r="E34" s="53" t="s">
        <v>183</v>
      </c>
      <c r="F34" s="23"/>
      <c r="G34" s="23"/>
      <c r="H34" s="23"/>
      <c r="I34" s="23"/>
    </row>
    <row r="35" spans="1:9" x14ac:dyDescent="0.3">
      <c r="A35" s="54"/>
      <c r="C35" s="92"/>
      <c r="D35" s="241"/>
      <c r="E35" s="53"/>
      <c r="F35" s="23"/>
      <c r="G35" s="23"/>
      <c r="H35" s="23"/>
      <c r="I35" s="23"/>
    </row>
    <row r="36" spans="1:9" x14ac:dyDescent="0.3">
      <c r="A36" s="84" t="s">
        <v>184</v>
      </c>
      <c r="C36" s="92" t="s">
        <v>160</v>
      </c>
      <c r="D36" s="237"/>
      <c r="E36" s="53" t="s">
        <v>176</v>
      </c>
      <c r="F36" s="23"/>
      <c r="G36" s="23"/>
      <c r="H36" s="23"/>
      <c r="I36" s="23"/>
    </row>
    <row r="37" spans="1:9" x14ac:dyDescent="0.3">
      <c r="A37" s="80"/>
      <c r="C37" s="92" t="s">
        <v>163</v>
      </c>
      <c r="D37" s="238"/>
      <c r="E37" s="53" t="s">
        <v>164</v>
      </c>
      <c r="F37" s="23"/>
      <c r="G37" s="23"/>
      <c r="H37" s="23"/>
      <c r="I37" s="23"/>
    </row>
    <row r="38" spans="1:9" x14ac:dyDescent="0.3">
      <c r="A38" s="80"/>
      <c r="C38" s="92" t="s">
        <v>165</v>
      </c>
      <c r="D38" s="81">
        <f>IFERROR(ROUND(D36*D37,0),"")</f>
        <v>0</v>
      </c>
      <c r="E38" s="82" t="s">
        <v>166</v>
      </c>
      <c r="F38" s="23"/>
      <c r="G38" s="23"/>
      <c r="H38" s="23"/>
      <c r="I38" s="23"/>
    </row>
    <row r="39" spans="1:9" x14ac:dyDescent="0.3">
      <c r="A39" s="54"/>
      <c r="C39" s="92" t="s">
        <v>167</v>
      </c>
      <c r="D39" s="237"/>
      <c r="E39" s="53" t="s">
        <v>183</v>
      </c>
      <c r="F39" s="23"/>
      <c r="G39" s="23"/>
      <c r="H39" s="23"/>
      <c r="I39" s="23"/>
    </row>
    <row r="40" spans="1:9" x14ac:dyDescent="0.3">
      <c r="A40" s="54"/>
      <c r="C40" s="92"/>
      <c r="D40" s="241"/>
      <c r="E40" s="53"/>
      <c r="F40" s="23"/>
      <c r="G40" s="23"/>
      <c r="H40" s="23"/>
      <c r="I40" s="23"/>
    </row>
    <row r="41" spans="1:9" x14ac:dyDescent="0.3">
      <c r="A41" s="86" t="s">
        <v>185</v>
      </c>
      <c r="C41" s="92" t="s">
        <v>160</v>
      </c>
      <c r="D41" s="237"/>
      <c r="E41" s="53" t="s">
        <v>176</v>
      </c>
      <c r="F41" s="23"/>
      <c r="G41" s="23"/>
      <c r="H41" s="23"/>
      <c r="I41" s="23"/>
    </row>
    <row r="42" spans="1:9" x14ac:dyDescent="0.3">
      <c r="A42" s="80"/>
      <c r="C42" s="92" t="s">
        <v>163</v>
      </c>
      <c r="D42" s="238"/>
      <c r="E42" s="53" t="s">
        <v>164</v>
      </c>
      <c r="F42" s="23"/>
      <c r="G42" s="23"/>
      <c r="H42" s="23"/>
      <c r="I42" s="23"/>
    </row>
    <row r="43" spans="1:9" x14ac:dyDescent="0.3">
      <c r="A43" s="80"/>
      <c r="C43" s="92" t="s">
        <v>165</v>
      </c>
      <c r="D43" s="81">
        <f>IFERROR(ROUND(D41*D42,0),"")</f>
        <v>0</v>
      </c>
      <c r="E43" s="82" t="s">
        <v>166</v>
      </c>
      <c r="F43" s="23"/>
      <c r="G43" s="23"/>
      <c r="H43" s="23"/>
      <c r="I43" s="23"/>
    </row>
    <row r="44" spans="1:9" x14ac:dyDescent="0.3">
      <c r="A44" s="54"/>
      <c r="C44" s="92" t="s">
        <v>167</v>
      </c>
      <c r="D44" s="237"/>
      <c r="E44" s="53" t="s">
        <v>183</v>
      </c>
      <c r="F44" s="23"/>
      <c r="G44" s="23"/>
      <c r="H44" s="23"/>
      <c r="I44" s="23"/>
    </row>
    <row r="45" spans="1:9" x14ac:dyDescent="0.3">
      <c r="A45" s="54"/>
      <c r="C45" s="92"/>
      <c r="D45" s="241"/>
      <c r="E45" s="53"/>
      <c r="F45" s="23"/>
      <c r="G45" s="23"/>
      <c r="H45" s="23"/>
      <c r="I45" s="23"/>
    </row>
    <row r="46" spans="1:9" x14ac:dyDescent="0.3">
      <c r="A46" s="84" t="s">
        <v>186</v>
      </c>
      <c r="C46" s="92" t="s">
        <v>160</v>
      </c>
      <c r="D46" s="237"/>
      <c r="E46" s="53" t="s">
        <v>176</v>
      </c>
      <c r="F46" s="23"/>
      <c r="G46" s="23"/>
      <c r="H46" s="23"/>
      <c r="I46" s="23"/>
    </row>
    <row r="47" spans="1:9" x14ac:dyDescent="0.3">
      <c r="A47" s="80"/>
      <c r="C47" s="92" t="s">
        <v>163</v>
      </c>
      <c r="D47" s="238"/>
      <c r="E47" s="53" t="s">
        <v>164</v>
      </c>
      <c r="F47" s="23"/>
      <c r="G47" s="23"/>
      <c r="H47" s="23"/>
      <c r="I47" s="23"/>
    </row>
    <row r="48" spans="1:9" x14ac:dyDescent="0.3">
      <c r="A48" s="80"/>
      <c r="C48" s="92" t="s">
        <v>165</v>
      </c>
      <c r="D48" s="81">
        <f>IFERROR(ROUND(D46*D47,0),"")</f>
        <v>0</v>
      </c>
      <c r="E48" s="82" t="s">
        <v>166</v>
      </c>
      <c r="F48" s="23"/>
      <c r="G48" s="23"/>
      <c r="H48" s="23"/>
      <c r="I48" s="23"/>
    </row>
    <row r="49" spans="1:9" x14ac:dyDescent="0.3">
      <c r="A49" s="54"/>
      <c r="C49" s="92" t="s">
        <v>167</v>
      </c>
      <c r="D49" s="237"/>
      <c r="E49" s="53" t="s">
        <v>183</v>
      </c>
      <c r="F49" s="23"/>
      <c r="G49" s="23"/>
      <c r="H49" s="23"/>
      <c r="I49" s="23"/>
    </row>
    <row r="50" spans="1:9" x14ac:dyDescent="0.3">
      <c r="A50" s="54"/>
      <c r="C50" s="92"/>
      <c r="D50" s="241"/>
      <c r="E50" s="53"/>
      <c r="F50" s="23"/>
      <c r="G50" s="23"/>
      <c r="H50" s="23"/>
      <c r="I50" s="23"/>
    </row>
    <row r="51" spans="1:9" x14ac:dyDescent="0.3">
      <c r="A51" s="86" t="s">
        <v>187</v>
      </c>
      <c r="C51" s="92" t="s">
        <v>160</v>
      </c>
      <c r="D51" s="237"/>
      <c r="E51" s="53" t="s">
        <v>176</v>
      </c>
      <c r="F51" s="23"/>
      <c r="G51" s="23"/>
      <c r="H51" s="23"/>
      <c r="I51" s="23"/>
    </row>
    <row r="52" spans="1:9" x14ac:dyDescent="0.3">
      <c r="A52" s="80"/>
      <c r="C52" s="92" t="s">
        <v>163</v>
      </c>
      <c r="D52" s="238"/>
      <c r="E52" s="53" t="s">
        <v>164</v>
      </c>
      <c r="F52" s="23"/>
      <c r="G52" s="23"/>
      <c r="H52" s="23"/>
      <c r="I52" s="23"/>
    </row>
    <row r="53" spans="1:9" x14ac:dyDescent="0.3">
      <c r="A53" s="80"/>
      <c r="C53" s="92" t="s">
        <v>165</v>
      </c>
      <c r="D53" s="81">
        <f>IFERROR(ROUND(D51*D52,0),"")</f>
        <v>0</v>
      </c>
      <c r="E53" s="82" t="s">
        <v>166</v>
      </c>
      <c r="F53" s="23"/>
      <c r="G53" s="23"/>
      <c r="H53" s="23"/>
      <c r="I53" s="23"/>
    </row>
    <row r="54" spans="1:9" x14ac:dyDescent="0.3">
      <c r="A54" s="54"/>
      <c r="C54" s="92" t="s">
        <v>167</v>
      </c>
      <c r="D54" s="237"/>
      <c r="E54" s="53" t="s">
        <v>183</v>
      </c>
      <c r="F54" s="23"/>
      <c r="G54" s="23"/>
      <c r="H54" s="23"/>
      <c r="I54" s="23"/>
    </row>
    <row r="55" spans="1:9" x14ac:dyDescent="0.3">
      <c r="A55" s="54"/>
      <c r="C55" s="92"/>
      <c r="D55" s="241"/>
      <c r="E55" s="53"/>
      <c r="F55" s="23"/>
      <c r="G55" s="23"/>
      <c r="H55" s="23"/>
      <c r="I55" s="23"/>
    </row>
    <row r="56" spans="1:9" x14ac:dyDescent="0.3">
      <c r="A56" s="84" t="s">
        <v>188</v>
      </c>
      <c r="C56" s="92" t="s">
        <v>160</v>
      </c>
      <c r="D56" s="237"/>
      <c r="E56" s="53" t="s">
        <v>176</v>
      </c>
      <c r="F56" s="23"/>
      <c r="G56" s="23"/>
      <c r="H56" s="23"/>
      <c r="I56" s="23"/>
    </row>
    <row r="57" spans="1:9" x14ac:dyDescent="0.3">
      <c r="A57" s="80"/>
      <c r="C57" s="92" t="s">
        <v>163</v>
      </c>
      <c r="D57" s="238"/>
      <c r="E57" s="53" t="s">
        <v>164</v>
      </c>
      <c r="F57" s="23"/>
      <c r="G57" s="23"/>
      <c r="H57" s="23"/>
      <c r="I57" s="23"/>
    </row>
    <row r="58" spans="1:9" x14ac:dyDescent="0.3">
      <c r="A58" s="80"/>
      <c r="C58" s="92" t="s">
        <v>165</v>
      </c>
      <c r="D58" s="81">
        <f>IFERROR(ROUND(D56*D57,0),"")</f>
        <v>0</v>
      </c>
      <c r="E58" s="82" t="s">
        <v>166</v>
      </c>
      <c r="F58" s="23"/>
      <c r="G58" s="23"/>
      <c r="H58" s="23"/>
      <c r="I58" s="23"/>
    </row>
    <row r="59" spans="1:9" x14ac:dyDescent="0.3">
      <c r="A59" s="54"/>
      <c r="C59" s="92" t="s">
        <v>167</v>
      </c>
      <c r="D59" s="237"/>
      <c r="E59" s="53" t="s">
        <v>183</v>
      </c>
      <c r="F59" s="23"/>
      <c r="G59" s="23"/>
      <c r="H59" s="23"/>
      <c r="I59" s="23"/>
    </row>
    <row r="60" spans="1:9" x14ac:dyDescent="0.3">
      <c r="A60" s="54"/>
      <c r="C60" s="92"/>
      <c r="D60" s="241"/>
      <c r="E60" s="53"/>
      <c r="F60" s="23"/>
      <c r="G60" s="23"/>
      <c r="H60" s="23"/>
      <c r="I60" s="23"/>
    </row>
    <row r="61" spans="1:9" x14ac:dyDescent="0.3">
      <c r="A61" s="86" t="s">
        <v>189</v>
      </c>
      <c r="C61" s="92" t="s">
        <v>160</v>
      </c>
      <c r="D61" s="237"/>
      <c r="E61" s="53" t="s">
        <v>176</v>
      </c>
      <c r="F61" s="23"/>
      <c r="G61" s="23"/>
      <c r="H61" s="23"/>
      <c r="I61" s="23"/>
    </row>
    <row r="62" spans="1:9" x14ac:dyDescent="0.3">
      <c r="A62" s="80"/>
      <c r="C62" s="92" t="s">
        <v>163</v>
      </c>
      <c r="D62" s="238"/>
      <c r="E62" s="53" t="s">
        <v>164</v>
      </c>
      <c r="F62" s="23"/>
      <c r="G62" s="23"/>
      <c r="H62" s="23"/>
      <c r="I62" s="23"/>
    </row>
    <row r="63" spans="1:9" x14ac:dyDescent="0.3">
      <c r="A63" s="80"/>
      <c r="C63" s="92" t="s">
        <v>165</v>
      </c>
      <c r="D63" s="81">
        <f>IFERROR(ROUND(D61*D62,0),"")</f>
        <v>0</v>
      </c>
      <c r="E63" s="82" t="s">
        <v>166</v>
      </c>
      <c r="F63" s="23"/>
      <c r="G63" s="23"/>
      <c r="H63" s="23"/>
      <c r="I63" s="23"/>
    </row>
    <row r="64" spans="1:9" x14ac:dyDescent="0.3">
      <c r="A64" s="54"/>
      <c r="C64" s="92" t="s">
        <v>167</v>
      </c>
      <c r="D64" s="237"/>
      <c r="E64" s="53" t="s">
        <v>183</v>
      </c>
      <c r="F64" s="23"/>
      <c r="G64" s="23"/>
      <c r="H64" s="23"/>
      <c r="I64" s="23"/>
    </row>
    <row r="65" spans="1:9" x14ac:dyDescent="0.3">
      <c r="A65" s="54"/>
      <c r="C65" s="92"/>
      <c r="D65" s="241"/>
      <c r="E65" s="53"/>
      <c r="F65" s="23"/>
      <c r="G65" s="23"/>
      <c r="H65" s="23"/>
      <c r="I65" s="23"/>
    </row>
    <row r="66" spans="1:9" x14ac:dyDescent="0.3">
      <c r="A66" s="84" t="s">
        <v>190</v>
      </c>
      <c r="C66" s="92" t="s">
        <v>160</v>
      </c>
      <c r="D66" s="237"/>
      <c r="E66" s="53" t="s">
        <v>176</v>
      </c>
      <c r="F66" s="23"/>
      <c r="G66" s="23"/>
      <c r="H66" s="23"/>
      <c r="I66" s="23"/>
    </row>
    <row r="67" spans="1:9" x14ac:dyDescent="0.3">
      <c r="A67" s="80"/>
      <c r="C67" s="92" t="s">
        <v>163</v>
      </c>
      <c r="D67" s="238"/>
      <c r="E67" s="53" t="s">
        <v>164</v>
      </c>
      <c r="F67" s="23"/>
      <c r="G67" s="23"/>
      <c r="H67" s="23"/>
      <c r="I67" s="23"/>
    </row>
    <row r="68" spans="1:9" x14ac:dyDescent="0.3">
      <c r="A68" s="80"/>
      <c r="C68" s="92" t="s">
        <v>165</v>
      </c>
      <c r="D68" s="81">
        <f>IFERROR(ROUND(D66*D67,0),"")</f>
        <v>0</v>
      </c>
      <c r="E68" s="82" t="s">
        <v>166</v>
      </c>
      <c r="F68" s="23"/>
      <c r="G68" s="23"/>
      <c r="H68" s="23"/>
      <c r="I68" s="23"/>
    </row>
    <row r="69" spans="1:9" x14ac:dyDescent="0.3">
      <c r="A69" s="54"/>
      <c r="C69" s="92" t="s">
        <v>167</v>
      </c>
      <c r="D69" s="237"/>
      <c r="E69" s="53" t="s">
        <v>183</v>
      </c>
      <c r="F69" s="23"/>
      <c r="G69" s="23"/>
      <c r="H69" s="23"/>
      <c r="I69" s="23"/>
    </row>
    <row r="70" spans="1:9" x14ac:dyDescent="0.3">
      <c r="A70" s="54"/>
      <c r="C70" s="92"/>
      <c r="D70" s="241"/>
      <c r="E70" s="53"/>
      <c r="F70" s="23"/>
      <c r="G70" s="23"/>
      <c r="H70" s="23"/>
      <c r="I70" s="23"/>
    </row>
    <row r="71" spans="1:9" x14ac:dyDescent="0.3">
      <c r="A71" s="86" t="s">
        <v>191</v>
      </c>
      <c r="C71" s="92" t="s">
        <v>160</v>
      </c>
      <c r="D71" s="237"/>
      <c r="E71" s="53" t="s">
        <v>176</v>
      </c>
      <c r="F71" s="23"/>
      <c r="G71" s="23"/>
      <c r="H71" s="23"/>
      <c r="I71" s="23"/>
    </row>
    <row r="72" spans="1:9" x14ac:dyDescent="0.3">
      <c r="A72" s="80"/>
      <c r="C72" s="92" t="s">
        <v>163</v>
      </c>
      <c r="D72" s="238"/>
      <c r="E72" s="53" t="s">
        <v>164</v>
      </c>
      <c r="F72" s="23"/>
      <c r="G72" s="23"/>
      <c r="H72" s="23"/>
      <c r="I72" s="23"/>
    </row>
    <row r="73" spans="1:9" x14ac:dyDescent="0.3">
      <c r="A73" s="80"/>
      <c r="C73" s="92" t="s">
        <v>165</v>
      </c>
      <c r="D73" s="81">
        <f>IFERROR(ROUND(D71*D72,0),"")</f>
        <v>0</v>
      </c>
      <c r="E73" s="82" t="s">
        <v>166</v>
      </c>
      <c r="F73" s="23"/>
      <c r="G73" s="23"/>
      <c r="H73" s="23"/>
      <c r="I73" s="23"/>
    </row>
    <row r="74" spans="1:9" x14ac:dyDescent="0.3">
      <c r="A74" s="54"/>
      <c r="C74" s="92" t="s">
        <v>167</v>
      </c>
      <c r="D74" s="237"/>
      <c r="E74" s="53" t="s">
        <v>183</v>
      </c>
      <c r="F74" s="23"/>
      <c r="G74" s="23"/>
      <c r="H74" s="23"/>
      <c r="I74" s="23"/>
    </row>
    <row r="75" spans="1:9" x14ac:dyDescent="0.3">
      <c r="A75" s="54"/>
      <c r="C75" s="92"/>
      <c r="D75" s="241"/>
      <c r="E75" s="53"/>
      <c r="F75" s="23"/>
      <c r="G75" s="23"/>
      <c r="H75" s="23"/>
      <c r="I75" s="23"/>
    </row>
    <row r="76" spans="1:9" x14ac:dyDescent="0.3">
      <c r="A76" s="84" t="s">
        <v>192</v>
      </c>
      <c r="C76" s="92" t="s">
        <v>160</v>
      </c>
      <c r="D76" s="237"/>
      <c r="E76" s="53" t="s">
        <v>176</v>
      </c>
      <c r="F76" s="23"/>
      <c r="G76" s="23"/>
      <c r="H76" s="23"/>
      <c r="I76" s="23"/>
    </row>
    <row r="77" spans="1:9" x14ac:dyDescent="0.3">
      <c r="A77" s="80"/>
      <c r="C77" s="92" t="s">
        <v>163</v>
      </c>
      <c r="D77" s="238"/>
      <c r="E77" s="53" t="s">
        <v>164</v>
      </c>
      <c r="F77" s="23"/>
      <c r="G77" s="23"/>
      <c r="H77" s="23"/>
      <c r="I77" s="23"/>
    </row>
    <row r="78" spans="1:9" x14ac:dyDescent="0.3">
      <c r="A78" s="80"/>
      <c r="C78" s="92" t="s">
        <v>165</v>
      </c>
      <c r="D78" s="81">
        <f>IFERROR(ROUND(D76*D77,0),"")</f>
        <v>0</v>
      </c>
      <c r="E78" s="82" t="s">
        <v>166</v>
      </c>
      <c r="F78" s="23"/>
      <c r="G78" s="23"/>
      <c r="H78" s="23"/>
      <c r="I78" s="23"/>
    </row>
    <row r="79" spans="1:9" x14ac:dyDescent="0.3">
      <c r="A79" s="54"/>
      <c r="C79" s="92" t="s">
        <v>167</v>
      </c>
      <c r="D79" s="237"/>
      <c r="E79" s="53" t="s">
        <v>183</v>
      </c>
      <c r="F79" s="23"/>
      <c r="G79" s="23"/>
      <c r="H79" s="23"/>
      <c r="I79" s="23"/>
    </row>
    <row r="80" spans="1:9" x14ac:dyDescent="0.3">
      <c r="A80" s="54"/>
      <c r="C80" s="92"/>
      <c r="D80" s="241"/>
      <c r="E80" s="53"/>
      <c r="F80" s="23"/>
      <c r="G80" s="23"/>
      <c r="H80" s="23"/>
      <c r="I80" s="23"/>
    </row>
    <row r="81" spans="1:9" x14ac:dyDescent="0.3">
      <c r="A81" s="86" t="s">
        <v>193</v>
      </c>
      <c r="C81" s="92" t="s">
        <v>160</v>
      </c>
      <c r="D81" s="237"/>
      <c r="E81" s="53" t="s">
        <v>176</v>
      </c>
      <c r="F81" s="23"/>
      <c r="G81" s="23"/>
      <c r="H81" s="23"/>
      <c r="I81" s="23"/>
    </row>
    <row r="82" spans="1:9" x14ac:dyDescent="0.3">
      <c r="A82" s="80"/>
      <c r="C82" s="92" t="s">
        <v>163</v>
      </c>
      <c r="D82" s="238"/>
      <c r="E82" s="53" t="s">
        <v>164</v>
      </c>
      <c r="F82" s="23"/>
      <c r="G82" s="23"/>
      <c r="H82" s="23"/>
      <c r="I82" s="23"/>
    </row>
    <row r="83" spans="1:9" x14ac:dyDescent="0.3">
      <c r="A83" s="80"/>
      <c r="C83" s="92" t="s">
        <v>165</v>
      </c>
      <c r="D83" s="81">
        <f>IFERROR(ROUND(D81*D82,0),"")</f>
        <v>0</v>
      </c>
      <c r="E83" s="82" t="s">
        <v>166</v>
      </c>
      <c r="F83" s="23"/>
      <c r="G83" s="23"/>
      <c r="H83" s="23"/>
      <c r="I83" s="23"/>
    </row>
    <row r="84" spans="1:9" x14ac:dyDescent="0.3">
      <c r="A84" s="54"/>
      <c r="C84" s="92" t="s">
        <v>167</v>
      </c>
      <c r="D84" s="237"/>
      <c r="E84" s="53" t="s">
        <v>183</v>
      </c>
      <c r="F84" s="23"/>
      <c r="G84" s="23"/>
      <c r="H84" s="23"/>
      <c r="I84" s="23"/>
    </row>
    <row r="85" spans="1:9" x14ac:dyDescent="0.3">
      <c r="A85" s="54"/>
      <c r="C85" s="92"/>
      <c r="D85" s="241"/>
      <c r="E85" s="53"/>
      <c r="F85" s="23"/>
      <c r="G85" s="23"/>
      <c r="H85" s="23"/>
      <c r="I85" s="23"/>
    </row>
    <row r="86" spans="1:9" x14ac:dyDescent="0.3">
      <c r="A86" s="84" t="s">
        <v>194</v>
      </c>
      <c r="C86" s="92" t="s">
        <v>160</v>
      </c>
      <c r="D86" s="237"/>
      <c r="E86" s="53" t="s">
        <v>176</v>
      </c>
      <c r="F86" s="23"/>
      <c r="G86" s="23"/>
      <c r="H86" s="23"/>
      <c r="I86" s="23"/>
    </row>
    <row r="87" spans="1:9" x14ac:dyDescent="0.3">
      <c r="A87" s="80"/>
      <c r="C87" s="92" t="s">
        <v>163</v>
      </c>
      <c r="D87" s="238"/>
      <c r="E87" s="53" t="s">
        <v>164</v>
      </c>
      <c r="F87" s="23"/>
      <c r="G87" s="23"/>
      <c r="H87" s="23"/>
      <c r="I87" s="23"/>
    </row>
    <row r="88" spans="1:9" x14ac:dyDescent="0.3">
      <c r="A88" s="80"/>
      <c r="C88" s="92" t="s">
        <v>165</v>
      </c>
      <c r="D88" s="81">
        <f>IFERROR(ROUND(D86*D87,0),"")</f>
        <v>0</v>
      </c>
      <c r="E88" s="82" t="s">
        <v>166</v>
      </c>
      <c r="F88" s="23"/>
      <c r="G88" s="23"/>
      <c r="H88" s="23"/>
      <c r="I88" s="23"/>
    </row>
    <row r="89" spans="1:9" x14ac:dyDescent="0.3">
      <c r="A89" s="54"/>
      <c r="C89" s="92" t="s">
        <v>167</v>
      </c>
      <c r="D89" s="237"/>
      <c r="E89" s="53" t="s">
        <v>183</v>
      </c>
      <c r="F89" s="23"/>
      <c r="G89" s="23"/>
      <c r="H89" s="23"/>
      <c r="I89" s="23"/>
    </row>
    <row r="90" spans="1:9" x14ac:dyDescent="0.3">
      <c r="A90" s="54"/>
      <c r="C90" s="92"/>
      <c r="D90" s="241"/>
      <c r="E90" s="53"/>
      <c r="F90" s="23"/>
      <c r="G90" s="23"/>
      <c r="H90" s="23"/>
      <c r="I90" s="23"/>
    </row>
    <row r="91" spans="1:9" x14ac:dyDescent="0.3">
      <c r="A91" s="86" t="s">
        <v>195</v>
      </c>
      <c r="C91" s="92" t="s">
        <v>160</v>
      </c>
      <c r="D91" s="237"/>
      <c r="E91" s="53" t="s">
        <v>176</v>
      </c>
      <c r="F91" s="23"/>
      <c r="G91" s="23"/>
      <c r="H91" s="23"/>
      <c r="I91" s="23"/>
    </row>
    <row r="92" spans="1:9" x14ac:dyDescent="0.3">
      <c r="A92" s="80"/>
      <c r="C92" s="92" t="s">
        <v>163</v>
      </c>
      <c r="D92" s="238"/>
      <c r="E92" s="53" t="s">
        <v>164</v>
      </c>
      <c r="F92" s="23"/>
      <c r="G92" s="23"/>
      <c r="H92" s="23"/>
      <c r="I92" s="23"/>
    </row>
    <row r="93" spans="1:9" x14ac:dyDescent="0.3">
      <c r="A93" s="80"/>
      <c r="C93" s="92" t="s">
        <v>165</v>
      </c>
      <c r="D93" s="81">
        <f>IFERROR(ROUND(D91*D92,0),"")</f>
        <v>0</v>
      </c>
      <c r="E93" s="82" t="s">
        <v>166</v>
      </c>
      <c r="F93" s="23"/>
      <c r="G93" s="23"/>
      <c r="H93" s="23"/>
      <c r="I93" s="23"/>
    </row>
    <row r="94" spans="1:9" x14ac:dyDescent="0.3">
      <c r="A94" s="54"/>
      <c r="C94" s="92" t="s">
        <v>167</v>
      </c>
      <c r="D94" s="237"/>
      <c r="E94" s="53" t="s">
        <v>183</v>
      </c>
      <c r="F94" s="23"/>
      <c r="G94" s="23"/>
      <c r="H94" s="23"/>
      <c r="I94" s="23"/>
    </row>
    <row r="95" spans="1:9" x14ac:dyDescent="0.3">
      <c r="A95" s="54"/>
      <c r="C95" s="92"/>
      <c r="D95" s="241"/>
      <c r="E95" s="53"/>
      <c r="F95" s="23"/>
      <c r="G95" s="23"/>
      <c r="H95" s="23"/>
      <c r="I95" s="23"/>
    </row>
    <row r="96" spans="1:9" x14ac:dyDescent="0.3">
      <c r="A96" s="84" t="s">
        <v>196</v>
      </c>
      <c r="C96" s="92" t="s">
        <v>160</v>
      </c>
      <c r="D96" s="237"/>
      <c r="E96" s="53" t="s">
        <v>176</v>
      </c>
      <c r="F96" s="23"/>
      <c r="G96" s="23"/>
      <c r="H96" s="23"/>
      <c r="I96" s="23"/>
    </row>
    <row r="97" spans="1:9" x14ac:dyDescent="0.3">
      <c r="A97" s="80"/>
      <c r="C97" s="92" t="s">
        <v>163</v>
      </c>
      <c r="D97" s="238"/>
      <c r="E97" s="53" t="s">
        <v>164</v>
      </c>
      <c r="F97" s="23"/>
      <c r="G97" s="23"/>
      <c r="H97" s="23"/>
      <c r="I97" s="23"/>
    </row>
    <row r="98" spans="1:9" x14ac:dyDescent="0.3">
      <c r="A98" s="80"/>
      <c r="C98" s="92" t="s">
        <v>165</v>
      </c>
      <c r="D98" s="81">
        <f>IFERROR(ROUND(D96*D97,0),"")</f>
        <v>0</v>
      </c>
      <c r="E98" s="82" t="s">
        <v>166</v>
      </c>
      <c r="F98" s="23"/>
      <c r="G98" s="23"/>
      <c r="H98" s="23"/>
      <c r="I98" s="23"/>
    </row>
    <row r="99" spans="1:9" x14ac:dyDescent="0.3">
      <c r="A99" s="54"/>
      <c r="C99" s="92" t="s">
        <v>167</v>
      </c>
      <c r="D99" s="237"/>
      <c r="E99" s="53" t="s">
        <v>183</v>
      </c>
      <c r="F99" s="23"/>
      <c r="G99" s="23"/>
      <c r="H99" s="23"/>
      <c r="I99" s="23"/>
    </row>
    <row r="100" spans="1:9" x14ac:dyDescent="0.3">
      <c r="A100" s="54"/>
      <c r="C100" s="92"/>
      <c r="D100" s="241"/>
      <c r="E100" s="53"/>
      <c r="F100" s="23"/>
      <c r="G100" s="23"/>
      <c r="H100" s="23"/>
      <c r="I100" s="23"/>
    </row>
    <row r="101" spans="1:9" x14ac:dyDescent="0.3">
      <c r="A101" s="86" t="s">
        <v>197</v>
      </c>
      <c r="C101" s="92" t="s">
        <v>160</v>
      </c>
      <c r="D101" s="237"/>
      <c r="E101" s="53" t="s">
        <v>176</v>
      </c>
      <c r="F101" s="23"/>
      <c r="G101" s="23"/>
      <c r="H101" s="23"/>
      <c r="I101" s="23"/>
    </row>
    <row r="102" spans="1:9" x14ac:dyDescent="0.3">
      <c r="A102" s="80"/>
      <c r="C102" s="92" t="s">
        <v>163</v>
      </c>
      <c r="D102" s="238"/>
      <c r="E102" s="53" t="s">
        <v>164</v>
      </c>
      <c r="F102" s="23"/>
      <c r="G102" s="23"/>
      <c r="H102" s="23"/>
      <c r="I102" s="23"/>
    </row>
    <row r="103" spans="1:9" x14ac:dyDescent="0.3">
      <c r="A103" s="80"/>
      <c r="C103" s="92" t="s">
        <v>165</v>
      </c>
      <c r="D103" s="81">
        <f>IFERROR(ROUND(D101*D102,0),"")</f>
        <v>0</v>
      </c>
      <c r="E103" s="82" t="s">
        <v>166</v>
      </c>
      <c r="F103" s="23"/>
      <c r="G103" s="23"/>
      <c r="H103" s="23"/>
      <c r="I103" s="23"/>
    </row>
    <row r="104" spans="1:9" x14ac:dyDescent="0.3">
      <c r="A104" s="54"/>
      <c r="C104" s="92" t="s">
        <v>167</v>
      </c>
      <c r="D104" s="237"/>
      <c r="E104" s="53" t="s">
        <v>183</v>
      </c>
      <c r="F104" s="23"/>
      <c r="G104" s="23"/>
      <c r="H104" s="23"/>
      <c r="I104" s="23"/>
    </row>
    <row r="105" spans="1:9" x14ac:dyDescent="0.3">
      <c r="A105" s="54"/>
      <c r="C105" s="92"/>
      <c r="D105" s="241"/>
      <c r="E105" s="53"/>
      <c r="F105" s="23"/>
      <c r="G105" s="23"/>
      <c r="H105" s="23"/>
      <c r="I105" s="23"/>
    </row>
    <row r="106" spans="1:9" x14ac:dyDescent="0.3">
      <c r="A106" s="84" t="s">
        <v>198</v>
      </c>
      <c r="C106" s="92" t="s">
        <v>160</v>
      </c>
      <c r="D106" s="237"/>
      <c r="E106" s="53" t="s">
        <v>176</v>
      </c>
      <c r="F106" s="23"/>
      <c r="G106" s="23"/>
      <c r="H106" s="23"/>
      <c r="I106" s="23"/>
    </row>
    <row r="107" spans="1:9" x14ac:dyDescent="0.3">
      <c r="A107" s="80"/>
      <c r="C107" s="92" t="s">
        <v>163</v>
      </c>
      <c r="D107" s="238"/>
      <c r="E107" s="53" t="s">
        <v>164</v>
      </c>
      <c r="F107" s="23"/>
      <c r="G107" s="23"/>
      <c r="H107" s="23"/>
      <c r="I107" s="23"/>
    </row>
    <row r="108" spans="1:9" x14ac:dyDescent="0.3">
      <c r="A108" s="80"/>
      <c r="C108" s="92" t="s">
        <v>165</v>
      </c>
      <c r="D108" s="81">
        <f>IFERROR(ROUND(D106*D107,0),"")</f>
        <v>0</v>
      </c>
      <c r="E108" s="82" t="s">
        <v>166</v>
      </c>
      <c r="F108" s="23"/>
      <c r="G108" s="23"/>
      <c r="H108" s="23"/>
      <c r="I108" s="23"/>
    </row>
    <row r="109" spans="1:9" x14ac:dyDescent="0.3">
      <c r="A109" s="54"/>
      <c r="C109" s="92" t="s">
        <v>167</v>
      </c>
      <c r="D109" s="237"/>
      <c r="E109" s="53" t="s">
        <v>183</v>
      </c>
      <c r="F109" s="23"/>
      <c r="G109" s="23"/>
      <c r="H109" s="23"/>
      <c r="I109" s="23"/>
    </row>
    <row r="110" spans="1:9" x14ac:dyDescent="0.3">
      <c r="A110" s="54"/>
      <c r="C110" s="92"/>
      <c r="D110" s="241"/>
      <c r="E110" s="53"/>
      <c r="F110" s="23"/>
      <c r="G110" s="23"/>
      <c r="H110" s="23"/>
      <c r="I110" s="23"/>
    </row>
    <row r="111" spans="1:9" x14ac:dyDescent="0.3">
      <c r="A111" s="86" t="s">
        <v>199</v>
      </c>
      <c r="C111" s="92" t="s">
        <v>160</v>
      </c>
      <c r="D111" s="237"/>
      <c r="E111" s="53" t="s">
        <v>176</v>
      </c>
      <c r="F111" s="23"/>
      <c r="G111" s="23"/>
      <c r="H111" s="23"/>
      <c r="I111" s="23"/>
    </row>
    <row r="112" spans="1:9" x14ac:dyDescent="0.3">
      <c r="A112" s="80"/>
      <c r="C112" s="92" t="s">
        <v>163</v>
      </c>
      <c r="D112" s="238"/>
      <c r="E112" s="53" t="s">
        <v>164</v>
      </c>
      <c r="F112" s="23"/>
      <c r="G112" s="23"/>
      <c r="H112" s="23"/>
      <c r="I112" s="23"/>
    </row>
    <row r="113" spans="1:9" x14ac:dyDescent="0.3">
      <c r="A113" s="80"/>
      <c r="C113" s="92" t="s">
        <v>165</v>
      </c>
      <c r="D113" s="81">
        <f>IFERROR(ROUND(D111*D112,0),"")</f>
        <v>0</v>
      </c>
      <c r="E113" s="82" t="s">
        <v>166</v>
      </c>
      <c r="F113" s="23"/>
      <c r="G113" s="23"/>
      <c r="H113" s="23"/>
      <c r="I113" s="23"/>
    </row>
    <row r="114" spans="1:9" x14ac:dyDescent="0.3">
      <c r="A114" s="54"/>
      <c r="C114" s="92" t="s">
        <v>167</v>
      </c>
      <c r="D114" s="237"/>
      <c r="E114" s="53" t="s">
        <v>183</v>
      </c>
      <c r="F114" s="23"/>
      <c r="G114" s="23"/>
      <c r="H114" s="23"/>
      <c r="I114" s="23"/>
    </row>
    <row r="115" spans="1:9" x14ac:dyDescent="0.3">
      <c r="A115" s="54"/>
      <c r="C115" s="92"/>
      <c r="D115" s="241"/>
      <c r="E115" s="53"/>
      <c r="F115" s="23"/>
      <c r="G115" s="23"/>
      <c r="H115" s="23"/>
      <c r="I115" s="23"/>
    </row>
    <row r="116" spans="1:9" x14ac:dyDescent="0.3">
      <c r="A116" s="84" t="s">
        <v>200</v>
      </c>
      <c r="C116" s="92" t="s">
        <v>160</v>
      </c>
      <c r="D116" s="237"/>
      <c r="E116" s="53" t="s">
        <v>176</v>
      </c>
      <c r="F116" s="23"/>
      <c r="G116" s="23"/>
      <c r="H116" s="23"/>
      <c r="I116" s="23"/>
    </row>
    <row r="117" spans="1:9" x14ac:dyDescent="0.3">
      <c r="A117" s="80"/>
      <c r="C117" s="92" t="s">
        <v>163</v>
      </c>
      <c r="D117" s="238"/>
      <c r="E117" s="53" t="s">
        <v>164</v>
      </c>
      <c r="F117" s="23"/>
      <c r="G117" s="23"/>
      <c r="H117" s="23"/>
      <c r="I117" s="23"/>
    </row>
    <row r="118" spans="1:9" x14ac:dyDescent="0.3">
      <c r="A118" s="80"/>
      <c r="C118" s="92" t="s">
        <v>165</v>
      </c>
      <c r="D118" s="81">
        <f>IFERROR(ROUND(D116*D117,0),"")</f>
        <v>0</v>
      </c>
      <c r="E118" s="82" t="s">
        <v>166</v>
      </c>
      <c r="F118" s="23"/>
      <c r="G118" s="23"/>
      <c r="H118" s="23"/>
      <c r="I118" s="23"/>
    </row>
    <row r="119" spans="1:9" x14ac:dyDescent="0.3">
      <c r="A119" s="54"/>
      <c r="C119" s="92" t="s">
        <v>167</v>
      </c>
      <c r="D119" s="237"/>
      <c r="E119" s="53" t="s">
        <v>183</v>
      </c>
      <c r="F119" s="23"/>
      <c r="G119" s="23"/>
      <c r="H119" s="23"/>
      <c r="I119" s="23"/>
    </row>
    <row r="120" spans="1:9" x14ac:dyDescent="0.3">
      <c r="A120" s="54"/>
      <c r="C120" s="92"/>
      <c r="D120" s="241"/>
      <c r="E120" s="53"/>
      <c r="F120" s="23"/>
      <c r="G120" s="23"/>
      <c r="H120" s="23"/>
      <c r="I120" s="23"/>
    </row>
    <row r="121" spans="1:9" x14ac:dyDescent="0.3">
      <c r="A121" s="86" t="s">
        <v>201</v>
      </c>
      <c r="C121" s="92" t="s">
        <v>160</v>
      </c>
      <c r="D121" s="237"/>
      <c r="E121" s="53" t="s">
        <v>176</v>
      </c>
      <c r="F121" s="23"/>
      <c r="G121" s="23"/>
      <c r="H121" s="23"/>
      <c r="I121" s="23"/>
    </row>
    <row r="122" spans="1:9" x14ac:dyDescent="0.3">
      <c r="A122" s="80"/>
      <c r="C122" s="92" t="s">
        <v>163</v>
      </c>
      <c r="D122" s="238"/>
      <c r="E122" s="53" t="s">
        <v>164</v>
      </c>
      <c r="F122" s="23"/>
      <c r="G122" s="23"/>
      <c r="H122" s="23"/>
      <c r="I122" s="23"/>
    </row>
    <row r="123" spans="1:9" x14ac:dyDescent="0.3">
      <c r="A123" s="80"/>
      <c r="C123" s="92" t="s">
        <v>165</v>
      </c>
      <c r="D123" s="81">
        <f>IFERROR(ROUND(D121*D122,0),"")</f>
        <v>0</v>
      </c>
      <c r="E123" s="82" t="s">
        <v>166</v>
      </c>
      <c r="F123" s="23"/>
      <c r="G123" s="23"/>
      <c r="H123" s="23"/>
      <c r="I123" s="23"/>
    </row>
    <row r="124" spans="1:9" x14ac:dyDescent="0.3">
      <c r="A124" s="54"/>
      <c r="C124" s="92" t="s">
        <v>167</v>
      </c>
      <c r="D124" s="237"/>
      <c r="E124" s="53" t="s">
        <v>183</v>
      </c>
      <c r="F124" s="23"/>
      <c r="G124" s="23"/>
      <c r="H124" s="23"/>
      <c r="I124" s="23"/>
    </row>
    <row r="125" spans="1:9" x14ac:dyDescent="0.3">
      <c r="A125" s="54"/>
      <c r="C125" s="92"/>
      <c r="D125" s="241"/>
      <c r="E125" s="53"/>
      <c r="F125" s="23"/>
      <c r="G125" s="23"/>
      <c r="H125" s="23"/>
      <c r="I125" s="23"/>
    </row>
    <row r="126" spans="1:9" x14ac:dyDescent="0.3">
      <c r="A126" s="84" t="s">
        <v>202</v>
      </c>
      <c r="C126" s="92" t="s">
        <v>160</v>
      </c>
      <c r="D126" s="237"/>
      <c r="E126" s="53" t="s">
        <v>176</v>
      </c>
      <c r="F126" s="23"/>
      <c r="G126" s="23"/>
      <c r="H126" s="23"/>
      <c r="I126" s="23"/>
    </row>
    <row r="127" spans="1:9" x14ac:dyDescent="0.3">
      <c r="A127" s="80"/>
      <c r="C127" s="92" t="s">
        <v>163</v>
      </c>
      <c r="D127" s="238"/>
      <c r="E127" s="53" t="s">
        <v>164</v>
      </c>
      <c r="F127" s="23"/>
      <c r="G127" s="23"/>
      <c r="H127" s="23"/>
      <c r="I127" s="23"/>
    </row>
    <row r="128" spans="1:9" x14ac:dyDescent="0.3">
      <c r="A128" s="80"/>
      <c r="C128" s="92" t="s">
        <v>165</v>
      </c>
      <c r="D128" s="81">
        <f>IFERROR(ROUND(D126*D127,0),"")</f>
        <v>0</v>
      </c>
      <c r="E128" s="82" t="s">
        <v>166</v>
      </c>
      <c r="F128" s="23"/>
      <c r="G128" s="23"/>
      <c r="H128" s="23"/>
      <c r="I128" s="23"/>
    </row>
    <row r="129" spans="1:21" x14ac:dyDescent="0.3">
      <c r="A129" s="54"/>
      <c r="C129" s="92" t="s">
        <v>167</v>
      </c>
      <c r="D129" s="237"/>
      <c r="E129" s="53" t="s">
        <v>183</v>
      </c>
      <c r="F129" s="23"/>
      <c r="G129" s="23"/>
      <c r="H129" s="23"/>
      <c r="I129" s="23"/>
    </row>
    <row r="130" spans="1:21" x14ac:dyDescent="0.3">
      <c r="A130" s="54"/>
      <c r="C130" s="92"/>
      <c r="D130" s="241"/>
      <c r="E130" s="53"/>
      <c r="F130" s="23"/>
      <c r="G130" s="23"/>
      <c r="H130" s="23"/>
      <c r="I130" s="23"/>
    </row>
    <row r="131" spans="1:21" x14ac:dyDescent="0.3">
      <c r="A131" s="86" t="s">
        <v>203</v>
      </c>
      <c r="C131" s="92" t="s">
        <v>160</v>
      </c>
      <c r="D131" s="237"/>
      <c r="E131" s="53" t="s">
        <v>176</v>
      </c>
      <c r="F131" s="23"/>
      <c r="G131" s="23"/>
      <c r="H131" s="23"/>
      <c r="I131" s="23"/>
    </row>
    <row r="132" spans="1:21" x14ac:dyDescent="0.3">
      <c r="A132" s="80"/>
      <c r="C132" s="92" t="s">
        <v>163</v>
      </c>
      <c r="D132" s="238"/>
      <c r="E132" s="53" t="s">
        <v>164</v>
      </c>
      <c r="F132" s="23"/>
      <c r="G132" s="23"/>
      <c r="H132" s="23"/>
      <c r="I132" s="23"/>
    </row>
    <row r="133" spans="1:21" x14ac:dyDescent="0.3">
      <c r="A133" s="80"/>
      <c r="C133" s="92" t="s">
        <v>165</v>
      </c>
      <c r="D133" s="81">
        <f>IFERROR(ROUND(D131*D132,0),"")</f>
        <v>0</v>
      </c>
      <c r="E133" s="82" t="s">
        <v>166</v>
      </c>
      <c r="F133" s="23"/>
      <c r="G133" s="23"/>
      <c r="H133" s="23"/>
      <c r="I133" s="23"/>
    </row>
    <row r="134" spans="1:21" x14ac:dyDescent="0.3">
      <c r="A134" s="54"/>
      <c r="C134" s="92" t="s">
        <v>167</v>
      </c>
      <c r="D134" s="237"/>
      <c r="E134" s="53" t="s">
        <v>183</v>
      </c>
      <c r="F134" s="23"/>
      <c r="G134" s="23"/>
      <c r="H134" s="23"/>
      <c r="I134" s="23"/>
    </row>
    <row r="135" spans="1:21" x14ac:dyDescent="0.3">
      <c r="C135" s="92"/>
      <c r="D135" s="23"/>
      <c r="M135" s="222" t="s">
        <v>204</v>
      </c>
    </row>
    <row r="136" spans="1:21" x14ac:dyDescent="0.3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N136" s="335" t="s">
        <v>205</v>
      </c>
      <c r="O136" s="336"/>
      <c r="P136" s="336"/>
      <c r="Q136" s="336"/>
      <c r="R136" s="336"/>
      <c r="S136" s="336"/>
      <c r="T136" s="337"/>
    </row>
    <row r="137" spans="1:21" x14ac:dyDescent="0.3">
      <c r="A137" s="109" t="s">
        <v>206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1"/>
      <c r="N137" s="338"/>
      <c r="O137" s="339"/>
      <c r="P137" s="339"/>
      <c r="Q137" s="339"/>
      <c r="R137" s="339"/>
      <c r="S137" s="339"/>
      <c r="T137" s="340"/>
    </row>
    <row r="138" spans="1:21" x14ac:dyDescent="0.3">
      <c r="A138" s="329"/>
      <c r="B138" s="330"/>
      <c r="C138" s="330"/>
      <c r="D138" s="330"/>
      <c r="E138" s="330"/>
      <c r="F138" s="330"/>
      <c r="G138" s="330"/>
      <c r="H138" s="330"/>
      <c r="I138" s="330"/>
      <c r="J138" s="330"/>
      <c r="K138" s="331"/>
      <c r="N138" s="223" t="s">
        <v>207</v>
      </c>
      <c r="O138" s="224"/>
      <c r="P138" s="224"/>
      <c r="Q138" s="224"/>
      <c r="R138" s="224"/>
      <c r="S138" s="224"/>
      <c r="T138" s="230">
        <v>0.8</v>
      </c>
    </row>
    <row r="139" spans="1:21" x14ac:dyDescent="0.3">
      <c r="A139" s="329"/>
      <c r="B139" s="330"/>
      <c r="C139" s="330"/>
      <c r="D139" s="330"/>
      <c r="E139" s="330"/>
      <c r="F139" s="330"/>
      <c r="G139" s="330"/>
      <c r="H139" s="330"/>
      <c r="I139" s="330"/>
      <c r="J139" s="330"/>
      <c r="K139" s="331"/>
      <c r="N139" s="225" t="s">
        <v>208</v>
      </c>
      <c r="O139" s="226"/>
      <c r="P139" s="226"/>
      <c r="Q139" s="226"/>
      <c r="R139" s="226"/>
      <c r="S139" s="226"/>
      <c r="T139" s="231">
        <v>1.01</v>
      </c>
    </row>
    <row r="140" spans="1:21" x14ac:dyDescent="0.3">
      <c r="A140" s="329"/>
      <c r="B140" s="330"/>
      <c r="C140" s="330"/>
      <c r="D140" s="330"/>
      <c r="E140" s="330"/>
      <c r="F140" s="330"/>
      <c r="G140" s="330"/>
      <c r="H140" s="330"/>
      <c r="I140" s="330"/>
      <c r="J140" s="330"/>
      <c r="K140" s="331"/>
      <c r="N140" s="225" t="s">
        <v>209</v>
      </c>
      <c r="O140" s="226"/>
      <c r="P140" s="227"/>
      <c r="Q140" s="227"/>
      <c r="R140" s="226"/>
      <c r="S140" s="226"/>
      <c r="T140" s="231">
        <v>1.01</v>
      </c>
    </row>
    <row r="141" spans="1:21" x14ac:dyDescent="0.3">
      <c r="A141" s="329"/>
      <c r="B141" s="330"/>
      <c r="C141" s="330"/>
      <c r="D141" s="330"/>
      <c r="E141" s="330"/>
      <c r="F141" s="330"/>
      <c r="G141" s="330"/>
      <c r="H141" s="330"/>
      <c r="I141" s="330"/>
      <c r="J141" s="330"/>
      <c r="K141" s="331"/>
      <c r="N141" s="225" t="s">
        <v>210</v>
      </c>
      <c r="O141" s="226"/>
      <c r="P141" s="227"/>
      <c r="Q141" s="227"/>
      <c r="R141" s="226"/>
      <c r="S141" s="226"/>
      <c r="T141" s="231">
        <v>1.01</v>
      </c>
    </row>
    <row r="142" spans="1:21" x14ac:dyDescent="0.3">
      <c r="A142" s="329"/>
      <c r="B142" s="330"/>
      <c r="C142" s="330"/>
      <c r="D142" s="330"/>
      <c r="E142" s="330"/>
      <c r="F142" s="330"/>
      <c r="G142" s="330"/>
      <c r="H142" s="330"/>
      <c r="I142" s="330"/>
      <c r="J142" s="330"/>
      <c r="K142" s="331"/>
      <c r="M142" s="74"/>
      <c r="N142" s="225" t="s">
        <v>211</v>
      </c>
      <c r="O142" s="226"/>
      <c r="P142" s="226"/>
      <c r="Q142" s="226"/>
      <c r="R142" s="226"/>
      <c r="S142" s="226"/>
      <c r="T142" s="231">
        <v>0.9</v>
      </c>
      <c r="U142" s="74"/>
    </row>
    <row r="143" spans="1:21" x14ac:dyDescent="0.3">
      <c r="A143" s="329"/>
      <c r="B143" s="330"/>
      <c r="C143" s="330"/>
      <c r="D143" s="330"/>
      <c r="E143" s="330"/>
      <c r="F143" s="330"/>
      <c r="G143" s="330"/>
      <c r="H143" s="330"/>
      <c r="I143" s="330"/>
      <c r="J143" s="330"/>
      <c r="K143" s="331"/>
      <c r="M143" s="74"/>
      <c r="N143" s="225" t="s">
        <v>212</v>
      </c>
      <c r="O143" s="226"/>
      <c r="P143" s="226"/>
      <c r="Q143" s="226"/>
      <c r="R143" s="226"/>
      <c r="S143" s="226"/>
      <c r="T143" s="231">
        <v>0.95</v>
      </c>
      <c r="U143" s="74"/>
    </row>
    <row r="144" spans="1:21" x14ac:dyDescent="0.3">
      <c r="A144" s="329"/>
      <c r="B144" s="330"/>
      <c r="C144" s="330"/>
      <c r="D144" s="330"/>
      <c r="E144" s="330"/>
      <c r="F144" s="330"/>
      <c r="G144" s="330"/>
      <c r="H144" s="330"/>
      <c r="I144" s="330"/>
      <c r="J144" s="330"/>
      <c r="K144" s="331"/>
      <c r="N144" s="225" t="s">
        <v>213</v>
      </c>
      <c r="O144" s="226"/>
      <c r="P144" s="226"/>
      <c r="Q144" s="226"/>
      <c r="R144" s="226"/>
      <c r="S144" s="226"/>
      <c r="T144" s="231">
        <v>0.56999999999999995</v>
      </c>
    </row>
    <row r="145" spans="1:20" x14ac:dyDescent="0.3">
      <c r="A145" s="329"/>
      <c r="B145" s="330"/>
      <c r="C145" s="330"/>
      <c r="D145" s="330"/>
      <c r="E145" s="330"/>
      <c r="F145" s="330"/>
      <c r="G145" s="330"/>
      <c r="H145" s="330"/>
      <c r="I145" s="330"/>
      <c r="J145" s="330"/>
      <c r="K145" s="331"/>
      <c r="N145" s="225" t="s">
        <v>214</v>
      </c>
      <c r="O145" s="226"/>
      <c r="P145" s="226"/>
      <c r="Q145" s="226"/>
      <c r="R145" s="226"/>
      <c r="S145" s="226"/>
      <c r="T145" s="231">
        <v>0.84</v>
      </c>
    </row>
    <row r="146" spans="1:20" x14ac:dyDescent="0.3">
      <c r="A146" s="329"/>
      <c r="B146" s="330"/>
      <c r="C146" s="330"/>
      <c r="D146" s="330"/>
      <c r="E146" s="330"/>
      <c r="F146" s="330"/>
      <c r="G146" s="330"/>
      <c r="H146" s="330"/>
      <c r="I146" s="330"/>
      <c r="J146" s="330"/>
      <c r="K146" s="331"/>
      <c r="N146" s="225" t="s">
        <v>215</v>
      </c>
      <c r="O146" s="226"/>
      <c r="P146" s="226"/>
      <c r="Q146" s="226"/>
      <c r="R146" s="226"/>
      <c r="S146" s="226"/>
      <c r="T146" s="231">
        <v>0.67</v>
      </c>
    </row>
    <row r="147" spans="1:20" x14ac:dyDescent="0.3">
      <c r="A147" s="329"/>
      <c r="B147" s="330"/>
      <c r="C147" s="330"/>
      <c r="D147" s="330"/>
      <c r="E147" s="330"/>
      <c r="F147" s="330"/>
      <c r="G147" s="330"/>
      <c r="H147" s="330"/>
      <c r="I147" s="330"/>
      <c r="J147" s="330"/>
      <c r="K147" s="331"/>
      <c r="N147" s="225" t="s">
        <v>216</v>
      </c>
      <c r="O147" s="226"/>
      <c r="P147" s="226"/>
      <c r="Q147" s="226"/>
      <c r="R147" s="226"/>
      <c r="S147" s="226"/>
      <c r="T147" s="232">
        <v>0.5</v>
      </c>
    </row>
    <row r="148" spans="1:20" x14ac:dyDescent="0.3">
      <c r="A148" s="329"/>
      <c r="B148" s="330"/>
      <c r="C148" s="330"/>
      <c r="D148" s="330"/>
      <c r="E148" s="330"/>
      <c r="F148" s="330"/>
      <c r="G148" s="330"/>
      <c r="H148" s="330"/>
      <c r="I148" s="330"/>
      <c r="J148" s="330"/>
      <c r="K148" s="331"/>
      <c r="N148" s="225" t="s">
        <v>217</v>
      </c>
      <c r="O148" s="226"/>
      <c r="P148" s="226"/>
      <c r="Q148" s="226"/>
      <c r="R148" s="226"/>
      <c r="S148" s="226"/>
      <c r="T148" s="231">
        <v>0.5</v>
      </c>
    </row>
    <row r="149" spans="1:20" x14ac:dyDescent="0.3">
      <c r="A149" s="329"/>
      <c r="B149" s="330"/>
      <c r="C149" s="330"/>
      <c r="D149" s="330"/>
      <c r="E149" s="330"/>
      <c r="F149" s="330"/>
      <c r="G149" s="330"/>
      <c r="H149" s="330"/>
      <c r="I149" s="330"/>
      <c r="J149" s="330"/>
      <c r="K149" s="331"/>
      <c r="N149" s="225" t="s">
        <v>218</v>
      </c>
      <c r="O149" s="226"/>
      <c r="P149" s="226"/>
      <c r="Q149" s="226"/>
      <c r="R149" s="226"/>
      <c r="S149" s="226"/>
      <c r="T149" s="231">
        <v>0.94</v>
      </c>
    </row>
    <row r="150" spans="1:20" x14ac:dyDescent="0.3">
      <c r="A150" s="329"/>
      <c r="B150" s="330"/>
      <c r="C150" s="330"/>
      <c r="D150" s="330"/>
      <c r="E150" s="330"/>
      <c r="F150" s="330"/>
      <c r="G150" s="330"/>
      <c r="H150" s="330"/>
      <c r="I150" s="330"/>
      <c r="J150" s="330"/>
      <c r="K150" s="331"/>
      <c r="N150" s="225" t="s">
        <v>219</v>
      </c>
      <c r="O150" s="226"/>
      <c r="P150" s="226"/>
      <c r="Q150" s="226"/>
      <c r="R150" s="226"/>
      <c r="S150" s="226"/>
      <c r="T150" s="231">
        <v>0.9</v>
      </c>
    </row>
    <row r="151" spans="1:20" x14ac:dyDescent="0.3">
      <c r="A151" s="329"/>
      <c r="B151" s="330"/>
      <c r="C151" s="330"/>
      <c r="D151" s="330"/>
      <c r="E151" s="330"/>
      <c r="F151" s="330"/>
      <c r="G151" s="330"/>
      <c r="H151" s="330"/>
      <c r="I151" s="330"/>
      <c r="J151" s="330"/>
      <c r="K151" s="331"/>
      <c r="N151" s="225" t="s">
        <v>220</v>
      </c>
      <c r="O151" s="226"/>
      <c r="P151" s="226"/>
      <c r="Q151" s="226"/>
      <c r="R151" s="226"/>
      <c r="S151" s="226"/>
      <c r="T151" s="231">
        <v>1.05</v>
      </c>
    </row>
    <row r="152" spans="1:20" x14ac:dyDescent="0.3">
      <c r="A152" s="329"/>
      <c r="B152" s="330"/>
      <c r="C152" s="330"/>
      <c r="D152" s="330"/>
      <c r="E152" s="330"/>
      <c r="F152" s="330"/>
      <c r="G152" s="330"/>
      <c r="H152" s="330"/>
      <c r="I152" s="330"/>
      <c r="J152" s="330"/>
      <c r="K152" s="331"/>
      <c r="N152" s="225" t="s">
        <v>221</v>
      </c>
      <c r="O152" s="226"/>
      <c r="P152" s="226"/>
      <c r="Q152" s="226"/>
      <c r="R152" s="226"/>
      <c r="S152" s="226"/>
      <c r="T152" s="231">
        <v>0.87</v>
      </c>
    </row>
    <row r="153" spans="1:20" x14ac:dyDescent="0.3">
      <c r="A153" s="329"/>
      <c r="B153" s="330"/>
      <c r="C153" s="330"/>
      <c r="D153" s="330"/>
      <c r="E153" s="330"/>
      <c r="F153" s="330"/>
      <c r="G153" s="330"/>
      <c r="H153" s="330"/>
      <c r="I153" s="330"/>
      <c r="J153" s="330"/>
      <c r="K153" s="331"/>
      <c r="N153" s="225" t="s">
        <v>222</v>
      </c>
      <c r="O153" s="226"/>
      <c r="P153" s="226"/>
      <c r="Q153" s="226"/>
      <c r="R153" s="226"/>
      <c r="S153" s="226"/>
      <c r="T153" s="231">
        <v>1.19</v>
      </c>
    </row>
    <row r="154" spans="1:20" x14ac:dyDescent="0.3">
      <c r="A154" s="329"/>
      <c r="B154" s="330"/>
      <c r="C154" s="330"/>
      <c r="D154" s="330"/>
      <c r="E154" s="330"/>
      <c r="F154" s="330"/>
      <c r="G154" s="330"/>
      <c r="H154" s="330"/>
      <c r="I154" s="330"/>
      <c r="J154" s="330"/>
      <c r="K154" s="331"/>
      <c r="N154" s="225" t="s">
        <v>223</v>
      </c>
      <c r="O154" s="226"/>
      <c r="P154" s="226"/>
      <c r="Q154" s="226"/>
      <c r="R154" s="226"/>
      <c r="S154" s="226"/>
      <c r="T154" s="231">
        <v>0.5</v>
      </c>
    </row>
    <row r="155" spans="1:20" x14ac:dyDescent="0.3">
      <c r="A155" s="329"/>
      <c r="B155" s="330"/>
      <c r="C155" s="330"/>
      <c r="D155" s="330"/>
      <c r="E155" s="330"/>
      <c r="F155" s="330"/>
      <c r="G155" s="330"/>
      <c r="H155" s="330"/>
      <c r="I155" s="330"/>
      <c r="J155" s="330"/>
      <c r="K155" s="331"/>
      <c r="N155" s="225" t="s">
        <v>224</v>
      </c>
      <c r="O155" s="226"/>
      <c r="P155" s="226"/>
      <c r="Q155" s="226"/>
      <c r="R155" s="226"/>
      <c r="S155" s="226"/>
      <c r="T155" s="231">
        <v>1.19</v>
      </c>
    </row>
    <row r="156" spans="1:20" x14ac:dyDescent="0.3">
      <c r="A156" s="329"/>
      <c r="B156" s="330"/>
      <c r="C156" s="330"/>
      <c r="D156" s="330"/>
      <c r="E156" s="330"/>
      <c r="F156" s="330"/>
      <c r="G156" s="330"/>
      <c r="H156" s="330"/>
      <c r="I156" s="330"/>
      <c r="J156" s="330"/>
      <c r="K156" s="331"/>
      <c r="N156" s="225" t="s">
        <v>225</v>
      </c>
      <c r="O156" s="226"/>
      <c r="P156" s="226"/>
      <c r="Q156" s="226"/>
      <c r="R156" s="226"/>
      <c r="S156" s="226"/>
      <c r="T156" s="231">
        <v>1.17</v>
      </c>
    </row>
    <row r="157" spans="1:20" x14ac:dyDescent="0.3">
      <c r="A157" s="329"/>
      <c r="B157" s="330"/>
      <c r="C157" s="330"/>
      <c r="D157" s="330"/>
      <c r="E157" s="330"/>
      <c r="F157" s="330"/>
      <c r="G157" s="330"/>
      <c r="H157" s="330"/>
      <c r="I157" s="330"/>
      <c r="J157" s="330"/>
      <c r="K157" s="331"/>
      <c r="N157" s="225" t="s">
        <v>226</v>
      </c>
      <c r="O157" s="226"/>
      <c r="P157" s="226"/>
      <c r="Q157" s="226"/>
      <c r="R157" s="226"/>
      <c r="S157" s="226"/>
      <c r="T157" s="231">
        <v>0.76</v>
      </c>
    </row>
    <row r="158" spans="1:20" x14ac:dyDescent="0.3">
      <c r="A158" s="329"/>
      <c r="B158" s="330"/>
      <c r="C158" s="330"/>
      <c r="D158" s="330"/>
      <c r="E158" s="330"/>
      <c r="F158" s="330"/>
      <c r="G158" s="330"/>
      <c r="H158" s="330"/>
      <c r="I158" s="330"/>
      <c r="J158" s="330"/>
      <c r="K158" s="331"/>
      <c r="N158" s="225" t="s">
        <v>227</v>
      </c>
      <c r="O158" s="226"/>
      <c r="P158" s="226"/>
      <c r="Q158" s="226"/>
      <c r="R158" s="226"/>
      <c r="S158" s="226"/>
      <c r="T158" s="231">
        <v>0.51</v>
      </c>
    </row>
    <row r="159" spans="1:20" x14ac:dyDescent="0.3">
      <c r="A159" s="329"/>
      <c r="B159" s="330"/>
      <c r="C159" s="330"/>
      <c r="D159" s="330"/>
      <c r="E159" s="330"/>
      <c r="F159" s="330"/>
      <c r="G159" s="330"/>
      <c r="H159" s="330"/>
      <c r="I159" s="330"/>
      <c r="J159" s="330"/>
      <c r="K159" s="331"/>
      <c r="N159" s="225" t="s">
        <v>228</v>
      </c>
      <c r="O159" s="226"/>
      <c r="P159" s="226"/>
      <c r="Q159" s="226"/>
      <c r="R159" s="226"/>
      <c r="S159" s="226"/>
      <c r="T159" s="231">
        <v>1.02</v>
      </c>
    </row>
    <row r="160" spans="1:20" x14ac:dyDescent="0.3">
      <c r="A160" s="329"/>
      <c r="B160" s="330"/>
      <c r="C160" s="330"/>
      <c r="D160" s="330"/>
      <c r="E160" s="330"/>
      <c r="F160" s="330"/>
      <c r="G160" s="330"/>
      <c r="H160" s="330"/>
      <c r="I160" s="330"/>
      <c r="J160" s="330"/>
      <c r="K160" s="331"/>
      <c r="N160" s="225" t="s">
        <v>229</v>
      </c>
      <c r="O160" s="226"/>
      <c r="P160" s="226"/>
      <c r="Q160" s="226"/>
      <c r="R160" s="226"/>
      <c r="S160" s="226"/>
      <c r="T160" s="231">
        <v>0.21</v>
      </c>
    </row>
    <row r="161" spans="1:20" x14ac:dyDescent="0.3">
      <c r="A161" s="329"/>
      <c r="B161" s="330"/>
      <c r="C161" s="330"/>
      <c r="D161" s="330"/>
      <c r="E161" s="330"/>
      <c r="F161" s="330"/>
      <c r="G161" s="330"/>
      <c r="H161" s="330"/>
      <c r="I161" s="330"/>
      <c r="J161" s="330"/>
      <c r="K161" s="331"/>
      <c r="N161" s="225" t="s">
        <v>230</v>
      </c>
      <c r="O161" s="226"/>
      <c r="P161" s="226"/>
      <c r="Q161" s="226"/>
      <c r="R161" s="226"/>
      <c r="S161" s="226"/>
      <c r="T161" s="231">
        <v>0.82</v>
      </c>
    </row>
    <row r="162" spans="1:20" x14ac:dyDescent="0.3">
      <c r="A162" s="329"/>
      <c r="B162" s="330"/>
      <c r="C162" s="330"/>
      <c r="D162" s="330"/>
      <c r="E162" s="330"/>
      <c r="F162" s="330"/>
      <c r="G162" s="330"/>
      <c r="H162" s="330"/>
      <c r="I162" s="330"/>
      <c r="J162" s="330"/>
      <c r="K162" s="331"/>
      <c r="N162" s="225" t="s">
        <v>231</v>
      </c>
      <c r="O162" s="226"/>
      <c r="P162" s="226"/>
      <c r="Q162" s="226"/>
      <c r="R162" s="226"/>
      <c r="S162" s="226"/>
      <c r="T162" s="231">
        <v>0.82</v>
      </c>
    </row>
    <row r="163" spans="1:20" x14ac:dyDescent="0.3">
      <c r="A163" s="329"/>
      <c r="B163" s="330"/>
      <c r="C163" s="330"/>
      <c r="D163" s="330"/>
      <c r="E163" s="330"/>
      <c r="F163" s="330"/>
      <c r="G163" s="330"/>
      <c r="H163" s="330"/>
      <c r="I163" s="330"/>
      <c r="J163" s="330"/>
      <c r="K163" s="331"/>
      <c r="N163" s="225" t="s">
        <v>232</v>
      </c>
      <c r="O163" s="226"/>
      <c r="P163" s="226"/>
      <c r="Q163" s="226"/>
      <c r="R163" s="226"/>
      <c r="S163" s="226"/>
      <c r="T163" s="231">
        <v>0.21</v>
      </c>
    </row>
    <row r="164" spans="1:20" x14ac:dyDescent="0.3">
      <c r="A164" s="329"/>
      <c r="B164" s="330"/>
      <c r="C164" s="330"/>
      <c r="D164" s="330"/>
      <c r="E164" s="330"/>
      <c r="F164" s="330"/>
      <c r="G164" s="330"/>
      <c r="H164" s="330"/>
      <c r="I164" s="330"/>
      <c r="J164" s="330"/>
      <c r="K164" s="331"/>
      <c r="N164" s="225" t="s">
        <v>233</v>
      </c>
      <c r="O164" s="226"/>
      <c r="P164" s="226"/>
      <c r="Q164" s="226"/>
      <c r="R164" s="226"/>
      <c r="S164" s="226"/>
      <c r="T164" s="231">
        <v>0.81</v>
      </c>
    </row>
    <row r="165" spans="1:20" x14ac:dyDescent="0.3">
      <c r="A165" s="329"/>
      <c r="B165" s="330"/>
      <c r="C165" s="330"/>
      <c r="D165" s="330"/>
      <c r="E165" s="330"/>
      <c r="F165" s="330"/>
      <c r="G165" s="330"/>
      <c r="H165" s="330"/>
      <c r="I165" s="330"/>
      <c r="J165" s="330"/>
      <c r="K165" s="331"/>
      <c r="N165" s="225" t="s">
        <v>234</v>
      </c>
      <c r="O165" s="226"/>
      <c r="P165" s="226"/>
      <c r="Q165" s="226"/>
      <c r="R165" s="226"/>
      <c r="S165" s="226"/>
      <c r="T165" s="231">
        <v>1.39</v>
      </c>
    </row>
    <row r="166" spans="1:20" x14ac:dyDescent="0.3">
      <c r="A166" s="329"/>
      <c r="B166" s="330"/>
      <c r="C166" s="330"/>
      <c r="D166" s="330"/>
      <c r="E166" s="330"/>
      <c r="F166" s="330"/>
      <c r="G166" s="330"/>
      <c r="H166" s="330"/>
      <c r="I166" s="330"/>
      <c r="J166" s="330"/>
      <c r="K166" s="331"/>
      <c r="N166" s="225" t="s">
        <v>235</v>
      </c>
      <c r="O166" s="226"/>
      <c r="P166" s="226"/>
      <c r="Q166" s="226"/>
      <c r="R166" s="226"/>
      <c r="S166" s="226"/>
      <c r="T166" s="231">
        <v>0.87</v>
      </c>
    </row>
    <row r="167" spans="1:20" x14ac:dyDescent="0.3">
      <c r="A167" s="329"/>
      <c r="B167" s="330"/>
      <c r="C167" s="330"/>
      <c r="D167" s="330"/>
      <c r="E167" s="330"/>
      <c r="F167" s="330"/>
      <c r="G167" s="330"/>
      <c r="H167" s="330"/>
      <c r="I167" s="330"/>
      <c r="J167" s="330"/>
      <c r="K167" s="331"/>
      <c r="N167" s="225" t="s">
        <v>236</v>
      </c>
      <c r="O167" s="226"/>
      <c r="P167" s="226"/>
      <c r="Q167" s="226"/>
      <c r="R167" s="226"/>
      <c r="S167" s="226"/>
      <c r="T167" s="231">
        <v>0.87</v>
      </c>
    </row>
    <row r="168" spans="1:20" x14ac:dyDescent="0.3">
      <c r="A168" s="329"/>
      <c r="B168" s="330"/>
      <c r="C168" s="330"/>
      <c r="D168" s="330"/>
      <c r="E168" s="330"/>
      <c r="F168" s="330"/>
      <c r="G168" s="330"/>
      <c r="H168" s="330"/>
      <c r="I168" s="330"/>
      <c r="J168" s="330"/>
      <c r="K168" s="331"/>
      <c r="N168" s="225" t="s">
        <v>237</v>
      </c>
      <c r="O168" s="226"/>
      <c r="P168" s="226"/>
      <c r="Q168" s="226"/>
      <c r="R168" s="226"/>
      <c r="S168" s="226"/>
      <c r="T168" s="231">
        <v>1</v>
      </c>
    </row>
    <row r="169" spans="1:20" x14ac:dyDescent="0.3">
      <c r="A169" s="329"/>
      <c r="B169" s="330"/>
      <c r="C169" s="330"/>
      <c r="D169" s="330"/>
      <c r="E169" s="330"/>
      <c r="F169" s="330"/>
      <c r="G169" s="330"/>
      <c r="H169" s="330"/>
      <c r="I169" s="330"/>
      <c r="J169" s="330"/>
      <c r="K169" s="331"/>
      <c r="N169" s="225" t="s">
        <v>238</v>
      </c>
      <c r="O169" s="226"/>
      <c r="P169" s="226"/>
      <c r="Q169" s="226"/>
      <c r="R169" s="226"/>
      <c r="S169" s="226"/>
      <c r="T169" s="231">
        <v>1.26</v>
      </c>
    </row>
    <row r="170" spans="1:20" x14ac:dyDescent="0.3">
      <c r="A170" s="329"/>
      <c r="B170" s="330"/>
      <c r="C170" s="330"/>
      <c r="D170" s="330"/>
      <c r="E170" s="330"/>
      <c r="F170" s="330"/>
      <c r="G170" s="330"/>
      <c r="H170" s="330"/>
      <c r="I170" s="330"/>
      <c r="J170" s="330"/>
      <c r="K170" s="331"/>
      <c r="N170" s="225" t="s">
        <v>239</v>
      </c>
      <c r="O170" s="226"/>
      <c r="P170" s="226"/>
      <c r="Q170" s="226"/>
      <c r="R170" s="226"/>
      <c r="S170" s="226"/>
      <c r="T170" s="231">
        <v>0.87</v>
      </c>
    </row>
    <row r="171" spans="1:20" x14ac:dyDescent="0.3">
      <c r="A171" s="329"/>
      <c r="B171" s="330"/>
      <c r="C171" s="330"/>
      <c r="D171" s="330"/>
      <c r="E171" s="330"/>
      <c r="F171" s="330"/>
      <c r="G171" s="330"/>
      <c r="H171" s="330"/>
      <c r="I171" s="330"/>
      <c r="J171" s="330"/>
      <c r="K171" s="331"/>
      <c r="N171" s="225" t="s">
        <v>240</v>
      </c>
      <c r="O171" s="226"/>
      <c r="P171" s="226"/>
      <c r="Q171" s="226"/>
      <c r="R171" s="226"/>
      <c r="S171" s="226"/>
      <c r="T171" s="231">
        <v>0.91</v>
      </c>
    </row>
    <row r="172" spans="1:20" x14ac:dyDescent="0.3">
      <c r="A172" s="332"/>
      <c r="B172" s="333"/>
      <c r="C172" s="333"/>
      <c r="D172" s="333"/>
      <c r="E172" s="333"/>
      <c r="F172" s="333"/>
      <c r="G172" s="333"/>
      <c r="H172" s="333"/>
      <c r="I172" s="333"/>
      <c r="J172" s="333"/>
      <c r="K172" s="334"/>
      <c r="N172" s="225" t="s">
        <v>241</v>
      </c>
      <c r="O172" s="226"/>
      <c r="P172" s="226"/>
      <c r="Q172" s="226"/>
      <c r="R172" s="226"/>
      <c r="S172" s="226"/>
      <c r="T172" s="231">
        <v>0.5</v>
      </c>
    </row>
    <row r="173" spans="1:20" x14ac:dyDescent="0.3">
      <c r="N173" s="225" t="s">
        <v>242</v>
      </c>
      <c r="O173" s="226"/>
      <c r="P173" s="226"/>
      <c r="Q173" s="226"/>
      <c r="R173" s="226"/>
      <c r="S173" s="226"/>
      <c r="T173" s="231">
        <v>0.89</v>
      </c>
    </row>
    <row r="174" spans="1:20" x14ac:dyDescent="0.3">
      <c r="N174" s="225" t="s">
        <v>243</v>
      </c>
      <c r="O174" s="226"/>
      <c r="P174" s="226"/>
      <c r="Q174" s="226"/>
      <c r="R174" s="226"/>
      <c r="S174" s="226"/>
      <c r="T174" s="231">
        <v>0.7</v>
      </c>
    </row>
    <row r="175" spans="1:20" x14ac:dyDescent="0.3">
      <c r="N175" s="225" t="s">
        <v>244</v>
      </c>
      <c r="O175" s="226"/>
      <c r="P175" s="226"/>
      <c r="Q175" s="226"/>
      <c r="R175" s="226"/>
      <c r="S175" s="226"/>
      <c r="T175" s="231">
        <v>0.66</v>
      </c>
    </row>
    <row r="176" spans="1:20" x14ac:dyDescent="0.3">
      <c r="N176" s="228" t="s">
        <v>245</v>
      </c>
      <c r="O176" s="229"/>
      <c r="P176" s="229"/>
      <c r="Q176" s="229"/>
      <c r="R176" s="229"/>
      <c r="S176" s="229"/>
      <c r="T176" s="233">
        <v>1.19</v>
      </c>
    </row>
  </sheetData>
  <sheetProtection selectLockedCells="1"/>
  <protectedRanges>
    <protectedRange sqref="D9:D10 D12 D16:D17 D19 D21:D22 D24 D26:D27 D29 A138:K172" name="Range1"/>
  </protectedRanges>
  <customSheetViews>
    <customSheetView guid="{306F06C0-5A41-4C3F-BDE9-27C1B7D466F8}">
      <pageMargins left="0" right="0" top="0" bottom="0" header="0" footer="0"/>
    </customSheetView>
    <customSheetView guid="{0DD083E9-43A4-45C4-92EF-599B2EF53D32}" state="hidden">
      <pageMargins left="0" right="0" top="0" bottom="0" header="0" footer="0"/>
    </customSheetView>
  </customSheetViews>
  <mergeCells count="11">
    <mergeCell ref="M1:V1"/>
    <mergeCell ref="M11:X12"/>
    <mergeCell ref="E12:J13"/>
    <mergeCell ref="A138:K172"/>
    <mergeCell ref="A1:K6"/>
    <mergeCell ref="N136:T137"/>
    <mergeCell ref="Y26:Z26"/>
    <mergeCell ref="Y28:Z28"/>
    <mergeCell ref="M6:X8"/>
    <mergeCell ref="M9:X10"/>
    <mergeCell ref="M14:X18"/>
  </mergeCells>
  <phoneticPr fontId="37" type="noConversion"/>
  <conditionalFormatting sqref="D9:D11">
    <cfRule type="containsBlanks" dxfId="268" priority="148">
      <formula>LEN(TRIM(D9))=0</formula>
    </cfRule>
  </conditionalFormatting>
  <conditionalFormatting sqref="D12">
    <cfRule type="containsBlanks" dxfId="267" priority="144">
      <formula>LEN(TRIM(D12))=0</formula>
    </cfRule>
  </conditionalFormatting>
  <conditionalFormatting sqref="D16:D17 D19">
    <cfRule type="containsBlanks" dxfId="266" priority="149">
      <formula>LEN(TRIM(D16))=0</formula>
    </cfRule>
  </conditionalFormatting>
  <conditionalFormatting sqref="D21:D22">
    <cfRule type="containsBlanks" dxfId="265" priority="141">
      <formula>LEN(TRIM(D21))=0</formula>
    </cfRule>
  </conditionalFormatting>
  <conditionalFormatting sqref="D24">
    <cfRule type="containsBlanks" dxfId="264" priority="140">
      <formula>LEN(TRIM(D24))=0</formula>
    </cfRule>
  </conditionalFormatting>
  <conditionalFormatting sqref="D26:D27 D29">
    <cfRule type="containsBlanks" dxfId="263" priority="139">
      <formula>LEN(TRIM(D26))=0</formula>
    </cfRule>
  </conditionalFormatting>
  <conditionalFormatting sqref="D10:D11">
    <cfRule type="containsBlanks" dxfId="262" priority="130">
      <formula>LEN(TRIM(D10))=0</formula>
    </cfRule>
  </conditionalFormatting>
  <conditionalFormatting sqref="D18">
    <cfRule type="containsBlanks" dxfId="261" priority="126">
      <formula>LEN(TRIM(D18))=0</formula>
    </cfRule>
  </conditionalFormatting>
  <conditionalFormatting sqref="D18">
    <cfRule type="containsBlanks" dxfId="260" priority="127">
      <formula>LEN(TRIM(D18))=0</formula>
    </cfRule>
  </conditionalFormatting>
  <conditionalFormatting sqref="D23">
    <cfRule type="containsBlanks" dxfId="259" priority="125">
      <formula>LEN(TRIM(D23))=0</formula>
    </cfRule>
  </conditionalFormatting>
  <conditionalFormatting sqref="D23">
    <cfRule type="containsBlanks" dxfId="258" priority="124">
      <formula>LEN(TRIM(D23))=0</formula>
    </cfRule>
  </conditionalFormatting>
  <conditionalFormatting sqref="D28">
    <cfRule type="containsBlanks" dxfId="257" priority="123">
      <formula>LEN(TRIM(D28))=0</formula>
    </cfRule>
  </conditionalFormatting>
  <conditionalFormatting sqref="D28">
    <cfRule type="containsBlanks" dxfId="256" priority="122">
      <formula>LEN(TRIM(D28))=0</formula>
    </cfRule>
  </conditionalFormatting>
  <conditionalFormatting sqref="D81:D82">
    <cfRule type="containsBlanks" dxfId="255" priority="78">
      <formula>LEN(TRIM(D81))=0</formula>
    </cfRule>
  </conditionalFormatting>
  <conditionalFormatting sqref="D84">
    <cfRule type="containsBlanks" dxfId="254" priority="77">
      <formula>LEN(TRIM(D84))=0</formula>
    </cfRule>
  </conditionalFormatting>
  <conditionalFormatting sqref="D41:D42">
    <cfRule type="containsBlanks" dxfId="253" priority="110">
      <formula>LEN(TRIM(D41))=0</formula>
    </cfRule>
  </conditionalFormatting>
  <conditionalFormatting sqref="D44">
    <cfRule type="containsBlanks" dxfId="252" priority="109">
      <formula>LEN(TRIM(D44))=0</formula>
    </cfRule>
  </conditionalFormatting>
  <conditionalFormatting sqref="D43">
    <cfRule type="containsBlanks" dxfId="251" priority="108">
      <formula>LEN(TRIM(D43))=0</formula>
    </cfRule>
  </conditionalFormatting>
  <conditionalFormatting sqref="D43">
    <cfRule type="containsBlanks" dxfId="250" priority="107">
      <formula>LEN(TRIM(D43))=0</formula>
    </cfRule>
  </conditionalFormatting>
  <conditionalFormatting sqref="D83">
    <cfRule type="containsBlanks" dxfId="249" priority="75">
      <formula>LEN(TRIM(D83))=0</formula>
    </cfRule>
  </conditionalFormatting>
  <conditionalFormatting sqref="D51:D52">
    <cfRule type="containsBlanks" dxfId="248" priority="102">
      <formula>LEN(TRIM(D51))=0</formula>
    </cfRule>
  </conditionalFormatting>
  <conditionalFormatting sqref="D54">
    <cfRule type="containsBlanks" dxfId="247" priority="101">
      <formula>LEN(TRIM(D54))=0</formula>
    </cfRule>
  </conditionalFormatting>
  <conditionalFormatting sqref="D53">
    <cfRule type="containsBlanks" dxfId="246" priority="100">
      <formula>LEN(TRIM(D53))=0</formula>
    </cfRule>
  </conditionalFormatting>
  <conditionalFormatting sqref="D53">
    <cfRule type="containsBlanks" dxfId="245" priority="99">
      <formula>LEN(TRIM(D53))=0</formula>
    </cfRule>
  </conditionalFormatting>
  <conditionalFormatting sqref="D91:D92">
    <cfRule type="containsBlanks" dxfId="244" priority="70">
      <formula>LEN(TRIM(D91))=0</formula>
    </cfRule>
  </conditionalFormatting>
  <conditionalFormatting sqref="D94">
    <cfRule type="containsBlanks" dxfId="243" priority="69">
      <formula>LEN(TRIM(D94))=0</formula>
    </cfRule>
  </conditionalFormatting>
  <conditionalFormatting sqref="D93">
    <cfRule type="containsBlanks" dxfId="242" priority="68">
      <formula>LEN(TRIM(D93))=0</formula>
    </cfRule>
  </conditionalFormatting>
  <conditionalFormatting sqref="D93">
    <cfRule type="containsBlanks" dxfId="241" priority="67">
      <formula>LEN(TRIM(D93))=0</formula>
    </cfRule>
  </conditionalFormatting>
  <conditionalFormatting sqref="D61:D62">
    <cfRule type="containsBlanks" dxfId="240" priority="94">
      <formula>LEN(TRIM(D61))=0</formula>
    </cfRule>
  </conditionalFormatting>
  <conditionalFormatting sqref="D64">
    <cfRule type="containsBlanks" dxfId="239" priority="93">
      <formula>LEN(TRIM(D64))=0</formula>
    </cfRule>
  </conditionalFormatting>
  <conditionalFormatting sqref="D63">
    <cfRule type="containsBlanks" dxfId="238" priority="92">
      <formula>LEN(TRIM(D63))=0</formula>
    </cfRule>
  </conditionalFormatting>
  <conditionalFormatting sqref="D63">
    <cfRule type="containsBlanks" dxfId="237" priority="91">
      <formula>LEN(TRIM(D63))=0</formula>
    </cfRule>
  </conditionalFormatting>
  <conditionalFormatting sqref="D101:D102">
    <cfRule type="containsBlanks" dxfId="236" priority="62">
      <formula>LEN(TRIM(D101))=0</formula>
    </cfRule>
  </conditionalFormatting>
  <conditionalFormatting sqref="D71:D72">
    <cfRule type="containsBlanks" dxfId="235" priority="86">
      <formula>LEN(TRIM(D71))=0</formula>
    </cfRule>
  </conditionalFormatting>
  <conditionalFormatting sqref="D74">
    <cfRule type="containsBlanks" dxfId="234" priority="85">
      <formula>LEN(TRIM(D74))=0</formula>
    </cfRule>
  </conditionalFormatting>
  <conditionalFormatting sqref="D73">
    <cfRule type="containsBlanks" dxfId="233" priority="84">
      <formula>LEN(TRIM(D73))=0</formula>
    </cfRule>
  </conditionalFormatting>
  <conditionalFormatting sqref="D73">
    <cfRule type="containsBlanks" dxfId="232" priority="83">
      <formula>LEN(TRIM(D73))=0</formula>
    </cfRule>
  </conditionalFormatting>
  <conditionalFormatting sqref="D103">
    <cfRule type="containsBlanks" dxfId="231" priority="60">
      <formula>LEN(TRIM(D103))=0</formula>
    </cfRule>
  </conditionalFormatting>
  <conditionalFormatting sqref="D103">
    <cfRule type="containsBlanks" dxfId="230" priority="59">
      <formula>LEN(TRIM(D103))=0</formula>
    </cfRule>
  </conditionalFormatting>
  <conditionalFormatting sqref="D83">
    <cfRule type="containsBlanks" dxfId="229" priority="76">
      <formula>LEN(TRIM(D83))=0</formula>
    </cfRule>
  </conditionalFormatting>
  <conditionalFormatting sqref="D111:D112">
    <cfRule type="containsBlanks" dxfId="228" priority="54">
      <formula>LEN(TRIM(D111))=0</formula>
    </cfRule>
  </conditionalFormatting>
  <conditionalFormatting sqref="D114">
    <cfRule type="containsBlanks" dxfId="227" priority="53">
      <formula>LEN(TRIM(D114))=0</formula>
    </cfRule>
  </conditionalFormatting>
  <conditionalFormatting sqref="D113">
    <cfRule type="containsBlanks" dxfId="226" priority="52">
      <formula>LEN(TRIM(D113))=0</formula>
    </cfRule>
  </conditionalFormatting>
  <conditionalFormatting sqref="D104">
    <cfRule type="containsBlanks" dxfId="225" priority="61">
      <formula>LEN(TRIM(D104))=0</formula>
    </cfRule>
  </conditionalFormatting>
  <conditionalFormatting sqref="D124">
    <cfRule type="containsBlanks" dxfId="224" priority="45">
      <formula>LEN(TRIM(D124))=0</formula>
    </cfRule>
  </conditionalFormatting>
  <conditionalFormatting sqref="D123">
    <cfRule type="containsBlanks" dxfId="223" priority="44">
      <formula>LEN(TRIM(D123))=0</formula>
    </cfRule>
  </conditionalFormatting>
  <conditionalFormatting sqref="D123">
    <cfRule type="containsBlanks" dxfId="222" priority="43">
      <formula>LEN(TRIM(D123))=0</formula>
    </cfRule>
  </conditionalFormatting>
  <conditionalFormatting sqref="D113">
    <cfRule type="containsBlanks" dxfId="221" priority="51">
      <formula>LEN(TRIM(D113))=0</formula>
    </cfRule>
  </conditionalFormatting>
  <conditionalFormatting sqref="D131:D132">
    <cfRule type="containsBlanks" dxfId="220" priority="38">
      <formula>LEN(TRIM(D131))=0</formula>
    </cfRule>
  </conditionalFormatting>
  <conditionalFormatting sqref="D134">
    <cfRule type="containsBlanks" dxfId="219" priority="37">
      <formula>LEN(TRIM(D134))=0</formula>
    </cfRule>
  </conditionalFormatting>
  <conditionalFormatting sqref="D121:D122">
    <cfRule type="containsBlanks" dxfId="218" priority="46">
      <formula>LEN(TRIM(D121))=0</formula>
    </cfRule>
  </conditionalFormatting>
  <conditionalFormatting sqref="D133">
    <cfRule type="containsBlanks" dxfId="217" priority="35">
      <formula>LEN(TRIM(D133))=0</formula>
    </cfRule>
  </conditionalFormatting>
  <conditionalFormatting sqref="D38">
    <cfRule type="containsBlanks" dxfId="216" priority="33">
      <formula>LEN(TRIM(D38))=0</formula>
    </cfRule>
  </conditionalFormatting>
  <conditionalFormatting sqref="D38">
    <cfRule type="containsBlanks" dxfId="215" priority="32">
      <formula>LEN(TRIM(D38))=0</formula>
    </cfRule>
  </conditionalFormatting>
  <conditionalFormatting sqref="D133">
    <cfRule type="containsBlanks" dxfId="214" priority="36">
      <formula>LEN(TRIM(D133))=0</formula>
    </cfRule>
  </conditionalFormatting>
  <conditionalFormatting sqref="D36:D37 D39">
    <cfRule type="containsBlanks" dxfId="213" priority="34">
      <formula>LEN(TRIM(D36))=0</formula>
    </cfRule>
  </conditionalFormatting>
  <conditionalFormatting sqref="D46:D47 D49">
    <cfRule type="containsBlanks" dxfId="212" priority="31">
      <formula>LEN(TRIM(D46))=0</formula>
    </cfRule>
  </conditionalFormatting>
  <conditionalFormatting sqref="D48">
    <cfRule type="containsBlanks" dxfId="211" priority="30">
      <formula>LEN(TRIM(D48))=0</formula>
    </cfRule>
  </conditionalFormatting>
  <conditionalFormatting sqref="D48">
    <cfRule type="containsBlanks" dxfId="210" priority="29">
      <formula>LEN(TRIM(D48))=0</formula>
    </cfRule>
  </conditionalFormatting>
  <conditionalFormatting sqref="D56:D57 D59">
    <cfRule type="containsBlanks" dxfId="209" priority="28">
      <formula>LEN(TRIM(D56))=0</formula>
    </cfRule>
  </conditionalFormatting>
  <conditionalFormatting sqref="D58">
    <cfRule type="containsBlanks" dxfId="208" priority="27">
      <formula>LEN(TRIM(D58))=0</formula>
    </cfRule>
  </conditionalFormatting>
  <conditionalFormatting sqref="D58">
    <cfRule type="containsBlanks" dxfId="207" priority="26">
      <formula>LEN(TRIM(D58))=0</formula>
    </cfRule>
  </conditionalFormatting>
  <conditionalFormatting sqref="D66:D67 D69">
    <cfRule type="containsBlanks" dxfId="206" priority="25">
      <formula>LEN(TRIM(D66))=0</formula>
    </cfRule>
  </conditionalFormatting>
  <conditionalFormatting sqref="D68">
    <cfRule type="containsBlanks" dxfId="205" priority="24">
      <formula>LEN(TRIM(D68))=0</formula>
    </cfRule>
  </conditionalFormatting>
  <conditionalFormatting sqref="D68">
    <cfRule type="containsBlanks" dxfId="204" priority="23">
      <formula>LEN(TRIM(D68))=0</formula>
    </cfRule>
  </conditionalFormatting>
  <conditionalFormatting sqref="D76:D77 D79">
    <cfRule type="containsBlanks" dxfId="203" priority="22">
      <formula>LEN(TRIM(D76))=0</formula>
    </cfRule>
  </conditionalFormatting>
  <conditionalFormatting sqref="D78">
    <cfRule type="containsBlanks" dxfId="202" priority="21">
      <formula>LEN(TRIM(D78))=0</formula>
    </cfRule>
  </conditionalFormatting>
  <conditionalFormatting sqref="D78">
    <cfRule type="containsBlanks" dxfId="201" priority="20">
      <formula>LEN(TRIM(D78))=0</formula>
    </cfRule>
  </conditionalFormatting>
  <conditionalFormatting sqref="D86:D87 D89">
    <cfRule type="containsBlanks" dxfId="200" priority="19">
      <formula>LEN(TRIM(D86))=0</formula>
    </cfRule>
  </conditionalFormatting>
  <conditionalFormatting sqref="D88">
    <cfRule type="containsBlanks" dxfId="199" priority="18">
      <formula>LEN(TRIM(D88))=0</formula>
    </cfRule>
  </conditionalFormatting>
  <conditionalFormatting sqref="D88">
    <cfRule type="containsBlanks" dxfId="198" priority="17">
      <formula>LEN(TRIM(D88))=0</formula>
    </cfRule>
  </conditionalFormatting>
  <conditionalFormatting sqref="D96:D97 D99">
    <cfRule type="containsBlanks" dxfId="197" priority="16">
      <formula>LEN(TRIM(D96))=0</formula>
    </cfRule>
  </conditionalFormatting>
  <conditionalFormatting sqref="D98">
    <cfRule type="containsBlanks" dxfId="196" priority="15">
      <formula>LEN(TRIM(D98))=0</formula>
    </cfRule>
  </conditionalFormatting>
  <conditionalFormatting sqref="D98">
    <cfRule type="containsBlanks" dxfId="195" priority="14">
      <formula>LEN(TRIM(D98))=0</formula>
    </cfRule>
  </conditionalFormatting>
  <conditionalFormatting sqref="D106:D107 D109">
    <cfRule type="containsBlanks" dxfId="194" priority="13">
      <formula>LEN(TRIM(D106))=0</formula>
    </cfRule>
  </conditionalFormatting>
  <conditionalFormatting sqref="D108">
    <cfRule type="containsBlanks" dxfId="193" priority="12">
      <formula>LEN(TRIM(D108))=0</formula>
    </cfRule>
  </conditionalFormatting>
  <conditionalFormatting sqref="D108">
    <cfRule type="containsBlanks" dxfId="192" priority="11">
      <formula>LEN(TRIM(D108))=0</formula>
    </cfRule>
  </conditionalFormatting>
  <conditionalFormatting sqref="D116:D117 D119">
    <cfRule type="containsBlanks" dxfId="191" priority="10">
      <formula>LEN(TRIM(D116))=0</formula>
    </cfRule>
  </conditionalFormatting>
  <conditionalFormatting sqref="D118">
    <cfRule type="containsBlanks" dxfId="190" priority="9">
      <formula>LEN(TRIM(D118))=0</formula>
    </cfRule>
  </conditionalFormatting>
  <conditionalFormatting sqref="D118">
    <cfRule type="containsBlanks" dxfId="189" priority="8">
      <formula>LEN(TRIM(D118))=0</formula>
    </cfRule>
  </conditionalFormatting>
  <conditionalFormatting sqref="D126:D127 D129">
    <cfRule type="containsBlanks" dxfId="188" priority="7">
      <formula>LEN(TRIM(D126))=0</formula>
    </cfRule>
  </conditionalFormatting>
  <conditionalFormatting sqref="D128">
    <cfRule type="containsBlanks" dxfId="187" priority="6">
      <formula>LEN(TRIM(D128))=0</formula>
    </cfRule>
  </conditionalFormatting>
  <conditionalFormatting sqref="D128">
    <cfRule type="containsBlanks" dxfId="186" priority="5">
      <formula>LEN(TRIM(D128))=0</formula>
    </cfRule>
  </conditionalFormatting>
  <conditionalFormatting sqref="D31:D32">
    <cfRule type="containsBlanks" dxfId="185" priority="4">
      <formula>LEN(TRIM(D31))=0</formula>
    </cfRule>
  </conditionalFormatting>
  <conditionalFormatting sqref="D34">
    <cfRule type="containsBlanks" dxfId="184" priority="3">
      <formula>LEN(TRIM(D34))=0</formula>
    </cfRule>
  </conditionalFormatting>
  <conditionalFormatting sqref="D33">
    <cfRule type="containsBlanks" dxfId="183" priority="2">
      <formula>LEN(TRIM(D33))=0</formula>
    </cfRule>
  </conditionalFormatting>
  <conditionalFormatting sqref="D33">
    <cfRule type="containsBlanks" dxfId="182" priority="1">
      <formula>LEN(TRIM(D33))=0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A0D7-9C28-40D3-832D-D3F5B55F5024}">
  <sheetPr codeName="Sheet12">
    <tabColor theme="9"/>
  </sheetPr>
  <dimension ref="A1:M45"/>
  <sheetViews>
    <sheetView showGridLines="0" zoomScaleNormal="100" workbookViewId="0">
      <selection activeCell="A11" sqref="A11:K45"/>
    </sheetView>
  </sheetViews>
  <sheetFormatPr defaultColWidth="8.85546875" defaultRowHeight="16.5" x14ac:dyDescent="0.3"/>
  <cols>
    <col min="1" max="9" width="8.85546875" style="18"/>
    <col min="10" max="10" width="8.85546875" style="18" customWidth="1"/>
    <col min="11" max="16384" width="8.85546875" style="18"/>
  </cols>
  <sheetData>
    <row r="1" spans="1:13" ht="16.899999999999999" customHeight="1" x14ac:dyDescent="0.3">
      <c r="A1" s="341" t="s">
        <v>246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x14ac:dyDescent="0.3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x14ac:dyDescent="0.3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x14ac:dyDescent="0.3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x14ac:dyDescent="0.3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x14ac:dyDescent="0.3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x14ac:dyDescent="0.3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</row>
    <row r="9" spans="1:13" ht="6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3" x14ac:dyDescent="0.3">
      <c r="A10" s="98" t="s">
        <v>247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</row>
    <row r="11" spans="1:13" x14ac:dyDescent="0.3">
      <c r="A11" s="342"/>
      <c r="B11" s="343"/>
      <c r="C11" s="343"/>
      <c r="D11" s="343"/>
      <c r="E11" s="343"/>
      <c r="F11" s="343"/>
      <c r="G11" s="343"/>
      <c r="H11" s="343"/>
      <c r="I11" s="343"/>
      <c r="J11" s="343"/>
      <c r="K11" s="344"/>
    </row>
    <row r="12" spans="1:13" x14ac:dyDescent="0.3">
      <c r="A12" s="342"/>
      <c r="B12" s="343"/>
      <c r="C12" s="343"/>
      <c r="D12" s="343"/>
      <c r="E12" s="343"/>
      <c r="F12" s="343"/>
      <c r="G12" s="343"/>
      <c r="H12" s="343"/>
      <c r="I12" s="343"/>
      <c r="J12" s="343"/>
      <c r="K12" s="344"/>
    </row>
    <row r="13" spans="1:13" x14ac:dyDescent="0.3">
      <c r="A13" s="342"/>
      <c r="B13" s="343"/>
      <c r="C13" s="343"/>
      <c r="D13" s="343"/>
      <c r="E13" s="343"/>
      <c r="F13" s="343"/>
      <c r="G13" s="343"/>
      <c r="H13" s="343"/>
      <c r="I13" s="343"/>
      <c r="J13" s="343"/>
      <c r="K13" s="344"/>
    </row>
    <row r="14" spans="1:13" x14ac:dyDescent="0.3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4"/>
    </row>
    <row r="15" spans="1:13" x14ac:dyDescent="0.3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4"/>
    </row>
    <row r="16" spans="1:13" x14ac:dyDescent="0.3">
      <c r="A16" s="342"/>
      <c r="B16" s="343"/>
      <c r="C16" s="343"/>
      <c r="D16" s="343"/>
      <c r="E16" s="343"/>
      <c r="F16" s="343"/>
      <c r="G16" s="343"/>
      <c r="H16" s="343"/>
      <c r="I16" s="343"/>
      <c r="J16" s="343"/>
      <c r="K16" s="344"/>
    </row>
    <row r="17" spans="1:11" x14ac:dyDescent="0.3">
      <c r="A17" s="342"/>
      <c r="B17" s="343"/>
      <c r="C17" s="343"/>
      <c r="D17" s="343"/>
      <c r="E17" s="343"/>
      <c r="F17" s="343"/>
      <c r="G17" s="343"/>
      <c r="H17" s="343"/>
      <c r="I17" s="343"/>
      <c r="J17" s="343"/>
      <c r="K17" s="344"/>
    </row>
    <row r="18" spans="1:11" x14ac:dyDescent="0.3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4"/>
    </row>
    <row r="19" spans="1:11" x14ac:dyDescent="0.3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4"/>
    </row>
    <row r="20" spans="1:11" x14ac:dyDescent="0.3">
      <c r="A20" s="342"/>
      <c r="B20" s="343"/>
      <c r="C20" s="343"/>
      <c r="D20" s="343"/>
      <c r="E20" s="343"/>
      <c r="F20" s="343"/>
      <c r="G20" s="343"/>
      <c r="H20" s="343"/>
      <c r="I20" s="343"/>
      <c r="J20" s="343"/>
      <c r="K20" s="344"/>
    </row>
    <row r="21" spans="1:11" x14ac:dyDescent="0.3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4"/>
    </row>
    <row r="22" spans="1:11" x14ac:dyDescent="0.3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4"/>
    </row>
    <row r="23" spans="1:11" x14ac:dyDescent="0.3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4"/>
    </row>
    <row r="24" spans="1:11" x14ac:dyDescent="0.3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4"/>
    </row>
    <row r="25" spans="1:11" x14ac:dyDescent="0.3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4"/>
    </row>
    <row r="26" spans="1:11" x14ac:dyDescent="0.3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4"/>
    </row>
    <row r="27" spans="1:11" x14ac:dyDescent="0.3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4"/>
    </row>
    <row r="28" spans="1:11" x14ac:dyDescent="0.3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4"/>
    </row>
    <row r="29" spans="1:11" x14ac:dyDescent="0.3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4"/>
    </row>
    <row r="30" spans="1:11" x14ac:dyDescent="0.3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4"/>
    </row>
    <row r="31" spans="1:11" x14ac:dyDescent="0.3">
      <c r="A31" s="342"/>
      <c r="B31" s="343"/>
      <c r="C31" s="343"/>
      <c r="D31" s="343"/>
      <c r="E31" s="343"/>
      <c r="F31" s="343"/>
      <c r="G31" s="343"/>
      <c r="H31" s="343"/>
      <c r="I31" s="343"/>
      <c r="J31" s="343"/>
      <c r="K31" s="344"/>
    </row>
    <row r="32" spans="1:11" x14ac:dyDescent="0.3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4"/>
    </row>
    <row r="33" spans="1:11" x14ac:dyDescent="0.3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4"/>
    </row>
    <row r="34" spans="1:11" x14ac:dyDescent="0.3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4"/>
    </row>
    <row r="35" spans="1:11" x14ac:dyDescent="0.3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4"/>
    </row>
    <row r="36" spans="1:11" x14ac:dyDescent="0.3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4"/>
    </row>
    <row r="37" spans="1:11" x14ac:dyDescent="0.3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4"/>
    </row>
    <row r="38" spans="1:11" x14ac:dyDescent="0.3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4"/>
    </row>
    <row r="39" spans="1:11" x14ac:dyDescent="0.3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</row>
    <row r="40" spans="1:11" x14ac:dyDescent="0.3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4"/>
    </row>
    <row r="41" spans="1:11" x14ac:dyDescent="0.3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4"/>
    </row>
    <row r="42" spans="1:11" x14ac:dyDescent="0.3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4"/>
    </row>
    <row r="43" spans="1:11" x14ac:dyDescent="0.3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4"/>
    </row>
    <row r="44" spans="1:11" x14ac:dyDescent="0.3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4"/>
    </row>
    <row r="45" spans="1:11" x14ac:dyDescent="0.3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7"/>
    </row>
  </sheetData>
  <sheetProtection algorithmName="SHA-512" hashValue="FoliYUDisOKISou/lUhobWyco6bR4G5VjU2olOi9Ywgbn1vD0qw3IKY6ZESYhZxCJCHCspCysQuRN8oQrixDew==" saltValue="/ixObEIsbXr4G5TyrgLLuA==" spinCount="100000" sheet="1" selectLockedCells="1"/>
  <mergeCells count="2">
    <mergeCell ref="A1:M7"/>
    <mergeCell ref="A11:K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7DDA-CA64-48FF-A06F-0A9850298EA5}">
  <sheetPr codeName="Sheet4"/>
  <dimension ref="A1"/>
  <sheetViews>
    <sheetView workbookViewId="0">
      <selection activeCell="P26" sqref="P26"/>
    </sheetView>
  </sheetViews>
  <sheetFormatPr defaultRowHeight="15" x14ac:dyDescent="0.25"/>
  <sheetData/>
  <sheetProtection algorithmName="SHA-512" hashValue="j/icjW329DKsHmshuL/8+hx1YfgUmVK3ScO3tP92yhe4xEf4OoG/CHQc1ve9JAnzuOmm8nxfNHgnWf8aA8oYwA==" saltValue="4nDHX9LYrDWnssR8joIgy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A1:P190"/>
  <sheetViews>
    <sheetView showGridLines="0" zoomScaleNormal="100" workbookViewId="0">
      <selection activeCell="E13" sqref="E13"/>
    </sheetView>
  </sheetViews>
  <sheetFormatPr defaultColWidth="8.85546875" defaultRowHeight="16.5" x14ac:dyDescent="0.3"/>
  <cols>
    <col min="1" max="1" width="8.85546875" style="18"/>
    <col min="2" max="2" width="14.140625" style="18" customWidth="1"/>
    <col min="3" max="3" width="15.7109375" style="18" customWidth="1"/>
    <col min="4" max="4" width="38" style="18" customWidth="1"/>
    <col min="5" max="5" width="14.140625" style="18" customWidth="1"/>
    <col min="6" max="6" width="3.28515625" style="18" customWidth="1"/>
    <col min="7" max="7" width="9.42578125" style="18" customWidth="1"/>
    <col min="8" max="8" width="8.85546875" style="18"/>
    <col min="9" max="9" width="14.140625" style="18" customWidth="1"/>
    <col min="10" max="10" width="15.7109375" style="18" customWidth="1"/>
    <col min="11" max="11" width="38" style="18" customWidth="1"/>
    <col min="12" max="16384" width="8.85546875" style="18"/>
  </cols>
  <sheetData>
    <row r="1" spans="1:15" ht="16.899999999999999" customHeight="1" x14ac:dyDescent="0.3">
      <c r="A1" s="325" t="s">
        <v>248</v>
      </c>
      <c r="B1" s="349"/>
      <c r="C1" s="349"/>
      <c r="D1" s="349"/>
      <c r="E1" s="349"/>
      <c r="F1" s="349"/>
      <c r="G1" s="349"/>
    </row>
    <row r="2" spans="1:15" x14ac:dyDescent="0.3">
      <c r="A2" s="349"/>
      <c r="B2" s="349"/>
      <c r="C2" s="349"/>
      <c r="D2" s="349"/>
      <c r="E2" s="349"/>
      <c r="F2" s="349"/>
      <c r="G2" s="349"/>
      <c r="H2" s="23"/>
      <c r="I2" s="23"/>
      <c r="J2" s="23"/>
      <c r="K2" s="23"/>
    </row>
    <row r="3" spans="1:15" x14ac:dyDescent="0.3">
      <c r="A3" s="349"/>
      <c r="B3" s="349"/>
      <c r="C3" s="349"/>
      <c r="D3" s="349"/>
      <c r="E3" s="349"/>
      <c r="F3" s="349"/>
      <c r="G3" s="349"/>
      <c r="H3" s="23"/>
      <c r="I3" s="23"/>
      <c r="J3" s="23"/>
      <c r="K3" s="23"/>
      <c r="L3" s="23"/>
    </row>
    <row r="4" spans="1:15" x14ac:dyDescent="0.3">
      <c r="A4" s="349"/>
      <c r="B4" s="349"/>
      <c r="C4" s="349"/>
      <c r="D4" s="349"/>
      <c r="E4" s="349"/>
      <c r="F4" s="349"/>
      <c r="G4" s="349"/>
      <c r="H4" s="23"/>
      <c r="I4" s="23"/>
      <c r="J4" s="23"/>
      <c r="K4" s="23"/>
      <c r="L4" s="23"/>
    </row>
    <row r="5" spans="1:15" x14ac:dyDescent="0.3">
      <c r="A5" s="349"/>
      <c r="B5" s="349"/>
      <c r="C5" s="349"/>
      <c r="D5" s="349"/>
      <c r="E5" s="349"/>
      <c r="F5" s="349"/>
      <c r="G5" s="349"/>
    </row>
    <row r="6" spans="1:15" x14ac:dyDescent="0.3">
      <c r="A6" s="349"/>
      <c r="B6" s="349"/>
      <c r="C6" s="349"/>
      <c r="D6" s="349"/>
      <c r="E6" s="349"/>
      <c r="F6" s="349"/>
      <c r="G6" s="349"/>
    </row>
    <row r="7" spans="1:15" x14ac:dyDescent="0.3">
      <c r="A7" s="349"/>
      <c r="B7" s="349"/>
      <c r="C7" s="349"/>
      <c r="D7" s="349"/>
      <c r="E7" s="349"/>
      <c r="F7" s="349"/>
      <c r="G7" s="349"/>
    </row>
    <row r="8" spans="1:15" x14ac:dyDescent="0.3">
      <c r="A8" s="96"/>
      <c r="B8" s="96"/>
      <c r="C8" s="96"/>
      <c r="D8" s="96"/>
      <c r="E8" s="96"/>
      <c r="F8" s="96"/>
      <c r="G8" s="96"/>
    </row>
    <row r="9" spans="1:15" ht="16.899999999999999" customHeight="1" x14ac:dyDescent="0.3">
      <c r="A9" s="50" t="s">
        <v>159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16.899999999999999" customHeight="1" x14ac:dyDescent="0.3">
      <c r="B10" s="24"/>
      <c r="C10" s="47" t="s">
        <v>249</v>
      </c>
      <c r="D10" s="239"/>
      <c r="G10" s="348" t="s">
        <v>250</v>
      </c>
      <c r="H10" s="348"/>
      <c r="I10" s="348"/>
      <c r="J10" s="348"/>
      <c r="K10" s="348"/>
      <c r="L10" s="348"/>
      <c r="M10" s="44"/>
      <c r="N10" s="44"/>
      <c r="O10" s="44"/>
    </row>
    <row r="11" spans="1:15" ht="16.899999999999999" customHeight="1" x14ac:dyDescent="0.3">
      <c r="B11" s="45" t="str">
        <f>IF(C15&gt;1,"Area 1 Sq. Ft.:",IF(C15,"","Input Sq. Ft.:"))</f>
        <v>Input Sq. Ft.:</v>
      </c>
      <c r="C11" s="240"/>
      <c r="D11" s="27" t="s">
        <v>251</v>
      </c>
      <c r="G11" s="348"/>
      <c r="H11" s="348"/>
      <c r="I11" s="348"/>
      <c r="J11" s="348"/>
      <c r="K11" s="348"/>
      <c r="L11" s="348"/>
      <c r="M11" s="44"/>
      <c r="N11" s="44"/>
      <c r="O11" s="44"/>
    </row>
    <row r="12" spans="1:15" x14ac:dyDescent="0.3">
      <c r="C12" s="47"/>
      <c r="D12" s="47"/>
      <c r="G12" s="348"/>
      <c r="H12" s="348"/>
      <c r="I12" s="348"/>
      <c r="J12" s="348"/>
      <c r="K12" s="348"/>
      <c r="L12" s="348"/>
      <c r="M12" s="44"/>
      <c r="N12" s="44"/>
      <c r="O12" s="44"/>
    </row>
    <row r="13" spans="1:15" ht="16.899999999999999" customHeight="1" x14ac:dyDescent="0.3">
      <c r="A13" s="49" t="s">
        <v>171</v>
      </c>
      <c r="B13" s="21"/>
      <c r="C13" s="23"/>
      <c r="E13" s="23"/>
      <c r="G13" s="348" t="s">
        <v>252</v>
      </c>
      <c r="H13" s="348"/>
      <c r="I13" s="348"/>
      <c r="J13" s="348"/>
      <c r="K13" s="348"/>
      <c r="L13" s="44"/>
      <c r="M13" s="44"/>
      <c r="N13" s="44"/>
      <c r="O13" s="44"/>
    </row>
    <row r="14" spans="1:15" ht="16.899999999999999" customHeight="1" x14ac:dyDescent="0.3">
      <c r="B14" s="24"/>
      <c r="C14" s="47" t="s">
        <v>253</v>
      </c>
      <c r="D14" s="239"/>
      <c r="G14" s="348"/>
      <c r="H14" s="348"/>
      <c r="I14" s="348"/>
      <c r="J14" s="348"/>
      <c r="K14" s="348"/>
      <c r="L14" s="44"/>
      <c r="M14" s="44"/>
      <c r="N14" s="44"/>
      <c r="O14" s="44"/>
    </row>
    <row r="15" spans="1:15" ht="16.899999999999999" customHeight="1" x14ac:dyDescent="0.3">
      <c r="B15" s="45" t="s">
        <v>254</v>
      </c>
      <c r="C15" s="240"/>
      <c r="D15" s="27" t="s">
        <v>251</v>
      </c>
      <c r="G15" s="348"/>
      <c r="H15" s="348"/>
      <c r="I15" s="348"/>
      <c r="J15" s="348"/>
      <c r="K15" s="348"/>
      <c r="L15" s="44"/>
      <c r="M15" s="44"/>
      <c r="N15" s="44"/>
      <c r="O15" s="44"/>
    </row>
    <row r="16" spans="1:15" x14ac:dyDescent="0.3">
      <c r="G16" s="348"/>
      <c r="H16" s="348"/>
      <c r="I16" s="348"/>
      <c r="J16" s="348"/>
      <c r="K16" s="348"/>
      <c r="L16" s="44"/>
      <c r="M16" s="44"/>
      <c r="N16" s="44"/>
      <c r="O16" s="44"/>
    </row>
    <row r="17" spans="1:15" x14ac:dyDescent="0.3">
      <c r="A17" s="50" t="s">
        <v>175</v>
      </c>
      <c r="G17" s="348"/>
      <c r="H17" s="348"/>
      <c r="I17" s="348"/>
      <c r="J17" s="348"/>
      <c r="K17" s="348"/>
      <c r="L17" s="44"/>
      <c r="M17" s="44"/>
      <c r="N17" s="44"/>
      <c r="O17" s="44"/>
    </row>
    <row r="18" spans="1:15" ht="16.5" customHeight="1" x14ac:dyDescent="0.3">
      <c r="B18" s="24"/>
      <c r="C18" s="47" t="s">
        <v>253</v>
      </c>
      <c r="D18" s="239"/>
      <c r="G18" s="44" t="s">
        <v>255</v>
      </c>
      <c r="H18" s="95"/>
      <c r="I18" s="95"/>
      <c r="J18" s="95"/>
      <c r="K18" s="95"/>
      <c r="L18" s="44"/>
      <c r="M18" s="44"/>
      <c r="N18" s="44"/>
      <c r="O18" s="44"/>
    </row>
    <row r="19" spans="1:15" x14ac:dyDescent="0.3">
      <c r="B19" s="45" t="s">
        <v>256</v>
      </c>
      <c r="C19" s="240"/>
      <c r="D19" s="27" t="s">
        <v>251</v>
      </c>
      <c r="H19" s="50" t="s">
        <v>159</v>
      </c>
      <c r="I19" s="44"/>
      <c r="J19" s="44"/>
      <c r="K19" s="44"/>
      <c r="M19" s="44"/>
      <c r="N19" s="44"/>
      <c r="O19" s="44"/>
    </row>
    <row r="20" spans="1:15" x14ac:dyDescent="0.3">
      <c r="H20" s="44"/>
      <c r="I20" s="45" t="s">
        <v>257</v>
      </c>
      <c r="J20" s="46">
        <v>42412</v>
      </c>
      <c r="K20" s="24" t="s">
        <v>258</v>
      </c>
      <c r="M20" s="44"/>
      <c r="N20" s="44"/>
      <c r="O20" s="44"/>
    </row>
    <row r="21" spans="1:15" x14ac:dyDescent="0.3">
      <c r="A21" s="49" t="s">
        <v>178</v>
      </c>
      <c r="B21" s="21"/>
      <c r="C21" s="23"/>
      <c r="E21" s="23"/>
      <c r="G21" s="44"/>
      <c r="H21" s="44"/>
      <c r="I21" s="51"/>
      <c r="J21" s="47" t="s">
        <v>249</v>
      </c>
      <c r="K21" s="48" t="s">
        <v>259</v>
      </c>
      <c r="L21" s="44"/>
      <c r="M21" s="44"/>
      <c r="N21" s="44"/>
      <c r="O21" s="44"/>
    </row>
    <row r="22" spans="1:15" x14ac:dyDescent="0.3">
      <c r="B22" s="24"/>
      <c r="C22" s="47" t="s">
        <v>253</v>
      </c>
      <c r="D22" s="239"/>
      <c r="G22" s="44"/>
      <c r="H22" s="49" t="s">
        <v>171</v>
      </c>
      <c r="I22" s="21"/>
      <c r="J22" s="23"/>
      <c r="L22" s="44"/>
      <c r="M22" s="44"/>
      <c r="N22" s="44"/>
      <c r="O22" s="44"/>
    </row>
    <row r="23" spans="1:15" x14ac:dyDescent="0.3">
      <c r="B23" s="45" t="s">
        <v>260</v>
      </c>
      <c r="C23" s="240"/>
      <c r="D23" s="27" t="s">
        <v>251</v>
      </c>
      <c r="G23" s="44"/>
      <c r="I23" s="24"/>
      <c r="J23" s="47" t="s">
        <v>253</v>
      </c>
      <c r="K23" s="48" t="s">
        <v>261</v>
      </c>
      <c r="L23" s="44"/>
      <c r="N23" s="44"/>
      <c r="O23" s="44"/>
    </row>
    <row r="24" spans="1:15" x14ac:dyDescent="0.3">
      <c r="G24" s="44"/>
      <c r="I24" s="45" t="s">
        <v>254</v>
      </c>
      <c r="J24" s="46">
        <v>6620</v>
      </c>
      <c r="K24" s="24" t="s">
        <v>258</v>
      </c>
      <c r="L24" s="44"/>
      <c r="N24" s="44"/>
      <c r="O24" s="44"/>
    </row>
    <row r="25" spans="1:15" x14ac:dyDescent="0.3">
      <c r="A25" s="50" t="s">
        <v>182</v>
      </c>
      <c r="G25" s="44"/>
      <c r="H25" s="50" t="s">
        <v>175</v>
      </c>
      <c r="L25" s="44"/>
      <c r="M25" s="44"/>
      <c r="N25" s="44"/>
      <c r="O25" s="44"/>
    </row>
    <row r="26" spans="1:15" x14ac:dyDescent="0.3">
      <c r="B26" s="24"/>
      <c r="C26" s="47" t="s">
        <v>253</v>
      </c>
      <c r="D26" s="239"/>
      <c r="G26" s="44"/>
      <c r="I26" s="24"/>
      <c r="J26" s="47" t="s">
        <v>253</v>
      </c>
      <c r="K26" s="48" t="s">
        <v>262</v>
      </c>
      <c r="L26" s="44"/>
      <c r="M26" s="44"/>
      <c r="N26" s="44"/>
      <c r="O26" s="44"/>
    </row>
    <row r="27" spans="1:15" x14ac:dyDescent="0.3">
      <c r="B27" s="45" t="s">
        <v>263</v>
      </c>
      <c r="C27" s="240"/>
      <c r="D27" s="27" t="s">
        <v>251</v>
      </c>
      <c r="G27" s="44"/>
      <c r="I27" s="45" t="s">
        <v>256</v>
      </c>
      <c r="J27" s="46">
        <v>5625</v>
      </c>
      <c r="K27" s="24" t="s">
        <v>258</v>
      </c>
      <c r="L27" s="44"/>
      <c r="M27" s="44"/>
      <c r="N27" s="44"/>
      <c r="O27" s="44"/>
    </row>
    <row r="28" spans="1:15" x14ac:dyDescent="0.3">
      <c r="G28" s="44"/>
      <c r="H28" s="23"/>
      <c r="I28" s="23"/>
      <c r="J28" s="23"/>
      <c r="K28" s="23"/>
      <c r="L28" s="44"/>
      <c r="M28" s="44"/>
      <c r="N28" s="44"/>
      <c r="O28" s="44"/>
    </row>
    <row r="29" spans="1:15" x14ac:dyDescent="0.3">
      <c r="A29" s="49" t="s">
        <v>184</v>
      </c>
      <c r="B29" s="21"/>
      <c r="C29" s="23"/>
      <c r="G29" s="44"/>
      <c r="H29" s="23"/>
      <c r="I29" s="23"/>
      <c r="J29" s="23"/>
      <c r="K29" s="23"/>
      <c r="L29" s="44"/>
      <c r="M29" s="44"/>
      <c r="N29" s="44"/>
      <c r="O29" s="44"/>
    </row>
    <row r="30" spans="1:15" x14ac:dyDescent="0.3">
      <c r="B30" s="24"/>
      <c r="C30" s="47" t="s">
        <v>253</v>
      </c>
      <c r="D30" s="239"/>
      <c r="G30" s="44"/>
      <c r="H30" s="23"/>
      <c r="I30" s="23"/>
      <c r="J30" s="23"/>
      <c r="K30" s="23"/>
      <c r="L30" s="44"/>
      <c r="M30" s="44"/>
      <c r="N30" s="44"/>
      <c r="O30" s="44"/>
    </row>
    <row r="31" spans="1:15" x14ac:dyDescent="0.3">
      <c r="B31" s="45" t="s">
        <v>264</v>
      </c>
      <c r="C31" s="240"/>
      <c r="D31" s="27" t="s">
        <v>251</v>
      </c>
      <c r="G31" s="44"/>
      <c r="H31" s="23"/>
      <c r="I31" s="23"/>
      <c r="J31" s="23"/>
      <c r="K31" s="23"/>
      <c r="L31" s="44"/>
      <c r="M31" s="44"/>
      <c r="N31" s="44"/>
      <c r="O31" s="44"/>
    </row>
    <row r="32" spans="1:15" x14ac:dyDescent="0.3">
      <c r="G32" s="44"/>
      <c r="H32" s="23"/>
      <c r="I32" s="23"/>
      <c r="J32" s="23"/>
      <c r="K32" s="23"/>
      <c r="L32" s="44"/>
      <c r="M32" s="44"/>
      <c r="N32" s="44"/>
      <c r="O32" s="44"/>
    </row>
    <row r="33" spans="1:15" x14ac:dyDescent="0.3">
      <c r="A33" s="50" t="s">
        <v>185</v>
      </c>
      <c r="E33" s="23"/>
      <c r="G33" s="44"/>
      <c r="H33" s="23"/>
      <c r="I33" s="23"/>
      <c r="J33" s="23"/>
      <c r="K33" s="23"/>
      <c r="L33" s="44"/>
      <c r="M33" s="44"/>
      <c r="N33" s="44"/>
      <c r="O33" s="44"/>
    </row>
    <row r="34" spans="1:15" x14ac:dyDescent="0.3">
      <c r="B34" s="24"/>
      <c r="C34" s="47" t="s">
        <v>253</v>
      </c>
      <c r="D34" s="239"/>
      <c r="G34" s="44"/>
      <c r="H34" s="23"/>
      <c r="I34" s="23"/>
      <c r="J34" s="23"/>
      <c r="K34" s="23"/>
      <c r="L34" s="44"/>
      <c r="M34" s="44"/>
      <c r="N34" s="44"/>
      <c r="O34" s="44"/>
    </row>
    <row r="35" spans="1:15" x14ac:dyDescent="0.3">
      <c r="B35" s="45" t="s">
        <v>265</v>
      </c>
      <c r="C35" s="240"/>
      <c r="D35" s="27" t="s">
        <v>251</v>
      </c>
      <c r="G35" s="44"/>
      <c r="H35" s="23"/>
      <c r="I35" s="23"/>
      <c r="J35" s="23"/>
      <c r="K35" s="23"/>
      <c r="L35" s="44"/>
      <c r="M35" s="44"/>
      <c r="N35" s="44"/>
      <c r="O35" s="44"/>
    </row>
    <row r="36" spans="1:15" x14ac:dyDescent="0.3">
      <c r="G36" s="44"/>
      <c r="H36" s="23"/>
      <c r="I36" s="23"/>
      <c r="J36" s="23"/>
      <c r="K36" s="23"/>
      <c r="L36" s="44"/>
      <c r="M36" s="44"/>
      <c r="N36" s="44"/>
      <c r="O36" s="44"/>
    </row>
    <row r="37" spans="1:15" x14ac:dyDescent="0.3">
      <c r="A37" s="49" t="s">
        <v>186</v>
      </c>
      <c r="B37" s="21"/>
      <c r="C37" s="23"/>
      <c r="G37" s="44"/>
      <c r="H37" s="23"/>
      <c r="I37" s="23"/>
      <c r="J37" s="23"/>
      <c r="K37" s="23"/>
      <c r="L37" s="44"/>
      <c r="M37" s="44"/>
      <c r="N37" s="44"/>
      <c r="O37" s="44"/>
    </row>
    <row r="38" spans="1:15" x14ac:dyDescent="0.3">
      <c r="B38" s="24"/>
      <c r="C38" s="47" t="s">
        <v>253</v>
      </c>
      <c r="D38" s="239"/>
      <c r="G38" s="44"/>
      <c r="H38" s="23"/>
      <c r="I38" s="23"/>
      <c r="J38" s="23"/>
      <c r="K38" s="23"/>
      <c r="L38" s="44"/>
      <c r="M38" s="44"/>
      <c r="N38" s="44"/>
      <c r="O38" s="44"/>
    </row>
    <row r="39" spans="1:15" x14ac:dyDescent="0.3">
      <c r="B39" s="45" t="s">
        <v>266</v>
      </c>
      <c r="C39" s="240"/>
      <c r="D39" s="27" t="s">
        <v>251</v>
      </c>
      <c r="G39" s="44"/>
      <c r="H39" s="23"/>
      <c r="I39" s="23"/>
      <c r="J39" s="23"/>
      <c r="K39" s="23"/>
      <c r="L39" s="44"/>
      <c r="M39" s="44"/>
      <c r="N39" s="44"/>
      <c r="O39" s="44"/>
    </row>
    <row r="40" spans="1:15" x14ac:dyDescent="0.3">
      <c r="G40" s="44"/>
      <c r="H40" s="23"/>
      <c r="I40" s="23"/>
      <c r="J40" s="23"/>
      <c r="K40" s="23"/>
      <c r="L40" s="44"/>
      <c r="M40" s="44"/>
      <c r="N40" s="44"/>
      <c r="O40" s="44"/>
    </row>
    <row r="41" spans="1:15" x14ac:dyDescent="0.3">
      <c r="A41" s="50" t="s">
        <v>187</v>
      </c>
      <c r="B41" s="21"/>
      <c r="C41" s="23"/>
      <c r="E41" s="23"/>
      <c r="G41" s="44"/>
      <c r="H41" s="23"/>
      <c r="I41" s="23"/>
      <c r="J41" s="23"/>
      <c r="K41" s="23"/>
      <c r="L41" s="44"/>
      <c r="M41" s="44"/>
      <c r="N41" s="44"/>
      <c r="O41" s="44"/>
    </row>
    <row r="42" spans="1:15" x14ac:dyDescent="0.3">
      <c r="B42" s="24"/>
      <c r="C42" s="47" t="s">
        <v>253</v>
      </c>
      <c r="D42" s="239"/>
      <c r="G42" s="44"/>
      <c r="H42" s="23"/>
      <c r="I42" s="23"/>
      <c r="J42" s="23"/>
      <c r="K42" s="23"/>
      <c r="L42" s="44"/>
      <c r="M42" s="44"/>
      <c r="N42" s="44"/>
      <c r="O42" s="44"/>
    </row>
    <row r="43" spans="1:15" x14ac:dyDescent="0.3">
      <c r="B43" s="45" t="s">
        <v>267</v>
      </c>
      <c r="C43" s="240"/>
      <c r="D43" s="27" t="s">
        <v>251</v>
      </c>
      <c r="G43" s="44"/>
      <c r="H43" s="23"/>
      <c r="I43" s="23"/>
      <c r="J43" s="23"/>
      <c r="K43" s="23"/>
      <c r="L43" s="44"/>
      <c r="M43" s="44"/>
      <c r="N43" s="44"/>
      <c r="O43" s="44"/>
    </row>
    <row r="44" spans="1:15" x14ac:dyDescent="0.3">
      <c r="G44" s="44"/>
      <c r="H44" s="23"/>
      <c r="I44" s="23"/>
      <c r="J44" s="23"/>
      <c r="K44" s="23"/>
      <c r="L44" s="44"/>
      <c r="M44" s="44"/>
      <c r="N44" s="44"/>
      <c r="O44" s="44"/>
    </row>
    <row r="45" spans="1:15" x14ac:dyDescent="0.3">
      <c r="A45" s="49" t="s">
        <v>188</v>
      </c>
      <c r="G45" s="44"/>
      <c r="H45" s="23"/>
      <c r="I45" s="23"/>
      <c r="J45" s="23"/>
      <c r="K45" s="23"/>
      <c r="L45" s="44"/>
      <c r="M45" s="44"/>
      <c r="N45" s="44"/>
      <c r="O45" s="44"/>
    </row>
    <row r="46" spans="1:15" x14ac:dyDescent="0.3">
      <c r="B46" s="24"/>
      <c r="C46" s="47" t="s">
        <v>253</v>
      </c>
      <c r="D46" s="239"/>
      <c r="G46" s="44"/>
      <c r="H46" s="23"/>
      <c r="I46" s="23"/>
      <c r="J46" s="23"/>
      <c r="K46" s="23"/>
      <c r="L46" s="44"/>
      <c r="M46" s="44"/>
      <c r="N46" s="44"/>
      <c r="O46" s="44"/>
    </row>
    <row r="47" spans="1:15" x14ac:dyDescent="0.3">
      <c r="B47" s="45" t="s">
        <v>268</v>
      </c>
      <c r="C47" s="240"/>
      <c r="D47" s="27" t="s">
        <v>251</v>
      </c>
      <c r="G47" s="44"/>
      <c r="H47" s="23"/>
      <c r="I47" s="23"/>
      <c r="J47" s="23"/>
      <c r="K47" s="23"/>
      <c r="L47" s="44"/>
      <c r="M47" s="44"/>
      <c r="N47" s="44"/>
      <c r="O47" s="44"/>
    </row>
    <row r="48" spans="1:15" x14ac:dyDescent="0.3">
      <c r="G48" s="44"/>
      <c r="H48" s="23"/>
      <c r="I48" s="23"/>
      <c r="J48" s="23"/>
      <c r="K48" s="23"/>
      <c r="L48" s="44"/>
      <c r="M48" s="44"/>
      <c r="N48" s="44"/>
      <c r="O48" s="44"/>
    </row>
    <row r="49" spans="1:15" x14ac:dyDescent="0.3">
      <c r="A49" s="50" t="s">
        <v>189</v>
      </c>
      <c r="B49" s="21"/>
      <c r="C49" s="23"/>
      <c r="G49" s="44"/>
      <c r="H49" s="23"/>
      <c r="I49" s="23"/>
      <c r="J49" s="23"/>
      <c r="K49" s="23"/>
      <c r="L49" s="44"/>
      <c r="M49" s="44"/>
      <c r="N49" s="44"/>
      <c r="O49" s="44"/>
    </row>
    <row r="50" spans="1:15" x14ac:dyDescent="0.3">
      <c r="B50" s="24"/>
      <c r="C50" s="47" t="s">
        <v>253</v>
      </c>
      <c r="D50" s="239"/>
      <c r="G50" s="44"/>
      <c r="H50" s="23"/>
      <c r="I50" s="23"/>
      <c r="J50" s="23"/>
      <c r="K50" s="23"/>
      <c r="L50" s="44"/>
      <c r="M50" s="44"/>
      <c r="N50" s="44"/>
      <c r="O50" s="44"/>
    </row>
    <row r="51" spans="1:15" x14ac:dyDescent="0.3">
      <c r="B51" s="45" t="s">
        <v>269</v>
      </c>
      <c r="C51" s="240"/>
      <c r="D51" s="27" t="s">
        <v>251</v>
      </c>
      <c r="G51" s="44"/>
      <c r="H51" s="23"/>
      <c r="I51" s="23"/>
      <c r="J51" s="23"/>
      <c r="K51" s="23"/>
      <c r="L51" s="44"/>
      <c r="M51" s="44"/>
      <c r="N51" s="44"/>
      <c r="O51" s="44"/>
    </row>
    <row r="52" spans="1:15" x14ac:dyDescent="0.3">
      <c r="C52" s="47"/>
      <c r="D52" s="47"/>
      <c r="G52" s="44"/>
      <c r="H52" s="23"/>
      <c r="I52" s="23"/>
      <c r="J52" s="23"/>
      <c r="K52" s="23"/>
      <c r="L52" s="44"/>
      <c r="M52" s="44"/>
      <c r="N52" s="44"/>
      <c r="O52" s="44"/>
    </row>
    <row r="53" spans="1:15" x14ac:dyDescent="0.3">
      <c r="A53" s="49" t="s">
        <v>190</v>
      </c>
      <c r="B53" s="21"/>
      <c r="C53" s="23"/>
      <c r="E53" s="23"/>
      <c r="G53" s="44"/>
      <c r="H53" s="23"/>
      <c r="I53" s="23"/>
      <c r="J53" s="23"/>
      <c r="K53" s="23"/>
      <c r="L53" s="44"/>
      <c r="M53" s="44"/>
      <c r="N53" s="44"/>
      <c r="O53" s="44"/>
    </row>
    <row r="54" spans="1:15" x14ac:dyDescent="0.3">
      <c r="B54" s="24"/>
      <c r="C54" s="47" t="s">
        <v>253</v>
      </c>
      <c r="D54" s="239"/>
      <c r="G54" s="44"/>
      <c r="H54" s="23"/>
      <c r="I54" s="23"/>
      <c r="J54" s="23"/>
      <c r="K54" s="23"/>
      <c r="L54" s="44"/>
      <c r="M54" s="44"/>
      <c r="N54" s="44"/>
      <c r="O54" s="44"/>
    </row>
    <row r="55" spans="1:15" x14ac:dyDescent="0.3">
      <c r="B55" s="45" t="s">
        <v>270</v>
      </c>
      <c r="C55" s="240"/>
      <c r="D55" s="27" t="s">
        <v>251</v>
      </c>
      <c r="G55" s="44"/>
      <c r="H55" s="23"/>
      <c r="I55" s="23"/>
      <c r="J55" s="23"/>
      <c r="K55" s="23"/>
      <c r="L55" s="44"/>
      <c r="M55" s="44"/>
      <c r="N55" s="44"/>
      <c r="O55" s="44"/>
    </row>
    <row r="56" spans="1:15" x14ac:dyDescent="0.3">
      <c r="G56" s="44"/>
      <c r="H56" s="23"/>
      <c r="I56" s="23"/>
      <c r="J56" s="23"/>
      <c r="K56" s="23"/>
      <c r="L56" s="44"/>
      <c r="M56" s="44"/>
      <c r="N56" s="44"/>
      <c r="O56" s="44"/>
    </row>
    <row r="57" spans="1:15" x14ac:dyDescent="0.3">
      <c r="A57" s="50" t="s">
        <v>191</v>
      </c>
      <c r="G57" s="44"/>
      <c r="H57" s="23"/>
      <c r="I57" s="23"/>
      <c r="J57" s="23"/>
      <c r="K57" s="23"/>
      <c r="L57" s="44"/>
      <c r="M57" s="44"/>
      <c r="N57" s="44"/>
      <c r="O57" s="44"/>
    </row>
    <row r="58" spans="1:15" x14ac:dyDescent="0.3">
      <c r="B58" s="24"/>
      <c r="C58" s="47" t="s">
        <v>253</v>
      </c>
      <c r="D58" s="239"/>
      <c r="G58" s="44"/>
      <c r="H58" s="23"/>
      <c r="I58" s="23"/>
      <c r="J58" s="23"/>
      <c r="K58" s="23"/>
      <c r="L58" s="44"/>
      <c r="M58" s="44"/>
      <c r="N58" s="44"/>
      <c r="O58" s="44"/>
    </row>
    <row r="59" spans="1:15" x14ac:dyDescent="0.3">
      <c r="B59" s="45" t="s">
        <v>271</v>
      </c>
      <c r="C59" s="240"/>
      <c r="D59" s="27" t="s">
        <v>251</v>
      </c>
      <c r="G59" s="44"/>
      <c r="H59" s="23"/>
      <c r="I59" s="23"/>
      <c r="J59" s="23"/>
      <c r="K59" s="23"/>
      <c r="L59" s="44"/>
      <c r="M59" s="44"/>
      <c r="N59" s="44"/>
      <c r="O59" s="44"/>
    </row>
    <row r="60" spans="1:15" x14ac:dyDescent="0.3">
      <c r="G60" s="44"/>
      <c r="H60" s="23"/>
      <c r="I60" s="23"/>
      <c r="J60" s="23"/>
      <c r="K60" s="23"/>
      <c r="L60" s="44"/>
      <c r="M60" s="44"/>
      <c r="N60" s="44"/>
      <c r="O60" s="44"/>
    </row>
    <row r="61" spans="1:15" x14ac:dyDescent="0.3">
      <c r="A61" s="49" t="s">
        <v>192</v>
      </c>
      <c r="B61" s="21"/>
      <c r="C61" s="23"/>
      <c r="E61" s="23"/>
      <c r="G61" s="44"/>
      <c r="H61" s="23"/>
      <c r="I61" s="23"/>
      <c r="J61" s="23"/>
      <c r="K61" s="23"/>
      <c r="L61" s="44"/>
      <c r="M61" s="44"/>
      <c r="N61" s="44"/>
      <c r="O61" s="44"/>
    </row>
    <row r="62" spans="1:15" x14ac:dyDescent="0.3">
      <c r="B62" s="24"/>
      <c r="C62" s="47" t="s">
        <v>253</v>
      </c>
      <c r="D62" s="239"/>
      <c r="G62" s="44"/>
      <c r="H62" s="23"/>
      <c r="I62" s="23"/>
      <c r="J62" s="23"/>
      <c r="K62" s="23"/>
      <c r="L62" s="44"/>
      <c r="M62" s="44"/>
      <c r="N62" s="44"/>
      <c r="O62" s="44"/>
    </row>
    <row r="63" spans="1:15" x14ac:dyDescent="0.3">
      <c r="B63" s="45" t="s">
        <v>272</v>
      </c>
      <c r="C63" s="240"/>
      <c r="D63" s="27" t="s">
        <v>251</v>
      </c>
      <c r="G63" s="44"/>
      <c r="H63" s="23"/>
      <c r="I63" s="23"/>
      <c r="J63" s="23"/>
      <c r="K63" s="23"/>
      <c r="L63" s="44"/>
      <c r="M63" s="44"/>
      <c r="N63" s="44"/>
      <c r="O63" s="44"/>
    </row>
    <row r="64" spans="1:15" x14ac:dyDescent="0.3">
      <c r="G64" s="44"/>
      <c r="H64" s="23"/>
      <c r="I64" s="23"/>
      <c r="J64" s="23"/>
      <c r="K64" s="23"/>
      <c r="L64" s="44"/>
      <c r="M64" s="44"/>
      <c r="N64" s="44"/>
      <c r="O64" s="44"/>
    </row>
    <row r="65" spans="1:15" x14ac:dyDescent="0.3">
      <c r="A65" s="50" t="s">
        <v>193</v>
      </c>
      <c r="G65" s="44"/>
      <c r="H65" s="23"/>
      <c r="I65" s="23"/>
      <c r="J65" s="23"/>
      <c r="K65" s="23"/>
      <c r="L65" s="44"/>
      <c r="M65" s="44"/>
      <c r="N65" s="44"/>
      <c r="O65" s="44"/>
    </row>
    <row r="66" spans="1:15" x14ac:dyDescent="0.3">
      <c r="B66" s="24"/>
      <c r="C66" s="47" t="s">
        <v>253</v>
      </c>
      <c r="D66" s="239"/>
      <c r="G66" s="44"/>
      <c r="H66" s="23"/>
      <c r="I66" s="23"/>
      <c r="J66" s="23"/>
      <c r="K66" s="23"/>
      <c r="L66" s="44"/>
      <c r="M66" s="44"/>
      <c r="N66" s="44"/>
      <c r="O66" s="44"/>
    </row>
    <row r="67" spans="1:15" x14ac:dyDescent="0.3">
      <c r="B67" s="45" t="s">
        <v>273</v>
      </c>
      <c r="C67" s="240"/>
      <c r="D67" s="27" t="s">
        <v>251</v>
      </c>
      <c r="G67" s="44"/>
      <c r="H67" s="23"/>
      <c r="I67" s="23"/>
      <c r="J67" s="23"/>
      <c r="K67" s="23"/>
      <c r="L67" s="44"/>
      <c r="M67" s="44"/>
      <c r="N67" s="44"/>
      <c r="O67" s="44"/>
    </row>
    <row r="68" spans="1:15" x14ac:dyDescent="0.3">
      <c r="G68" s="44"/>
      <c r="H68" s="23"/>
      <c r="I68" s="23"/>
      <c r="J68" s="23"/>
      <c r="K68" s="23"/>
      <c r="L68" s="44"/>
      <c r="M68" s="44"/>
      <c r="N68" s="44"/>
      <c r="O68" s="44"/>
    </row>
    <row r="69" spans="1:15" x14ac:dyDescent="0.3">
      <c r="A69" s="49" t="s">
        <v>194</v>
      </c>
      <c r="G69" s="44"/>
      <c r="H69" s="23"/>
      <c r="I69" s="23"/>
      <c r="J69" s="23"/>
      <c r="K69" s="23"/>
      <c r="L69" s="44"/>
      <c r="M69" s="44"/>
      <c r="N69" s="44"/>
      <c r="O69" s="44"/>
    </row>
    <row r="70" spans="1:15" x14ac:dyDescent="0.3">
      <c r="B70" s="24"/>
      <c r="C70" s="47" t="s">
        <v>253</v>
      </c>
      <c r="D70" s="239"/>
      <c r="G70" s="44"/>
      <c r="H70" s="23"/>
      <c r="I70" s="23"/>
      <c r="J70" s="23"/>
      <c r="K70" s="23"/>
      <c r="L70" s="44"/>
      <c r="M70" s="44"/>
      <c r="N70" s="44"/>
      <c r="O70" s="44"/>
    </row>
    <row r="71" spans="1:15" x14ac:dyDescent="0.3">
      <c r="B71" s="45" t="s">
        <v>274</v>
      </c>
      <c r="C71" s="240"/>
      <c r="D71" s="27" t="s">
        <v>251</v>
      </c>
      <c r="G71" s="44"/>
      <c r="H71" s="23"/>
      <c r="I71" s="23"/>
      <c r="J71" s="23"/>
      <c r="K71" s="23"/>
      <c r="L71" s="44"/>
      <c r="M71" s="44"/>
      <c r="N71" s="44"/>
      <c r="O71" s="44"/>
    </row>
    <row r="72" spans="1:15" x14ac:dyDescent="0.3">
      <c r="C72" s="47"/>
      <c r="D72" s="47"/>
      <c r="G72" s="44"/>
      <c r="H72" s="23"/>
      <c r="I72" s="23"/>
      <c r="J72" s="23"/>
      <c r="K72" s="23"/>
      <c r="L72" s="44"/>
      <c r="M72" s="44"/>
      <c r="N72" s="44"/>
      <c r="O72" s="44"/>
    </row>
    <row r="73" spans="1:15" x14ac:dyDescent="0.3">
      <c r="A73" s="50" t="s">
        <v>195</v>
      </c>
      <c r="B73" s="21"/>
      <c r="C73" s="23"/>
      <c r="E73" s="23"/>
      <c r="G73" s="44"/>
      <c r="H73" s="23"/>
      <c r="I73" s="23"/>
      <c r="J73" s="23"/>
      <c r="K73" s="23"/>
      <c r="L73" s="44"/>
      <c r="M73" s="44"/>
      <c r="N73" s="44"/>
      <c r="O73" s="44"/>
    </row>
    <row r="74" spans="1:15" x14ac:dyDescent="0.3">
      <c r="B74" s="24"/>
      <c r="C74" s="47" t="s">
        <v>253</v>
      </c>
      <c r="D74" s="239"/>
      <c r="G74" s="44"/>
      <c r="H74" s="23"/>
      <c r="I74" s="23"/>
      <c r="J74" s="23"/>
      <c r="K74" s="23"/>
      <c r="L74" s="44"/>
      <c r="M74" s="44"/>
      <c r="N74" s="44"/>
      <c r="O74" s="44"/>
    </row>
    <row r="75" spans="1:15" x14ac:dyDescent="0.3">
      <c r="B75" s="45" t="s">
        <v>275</v>
      </c>
      <c r="C75" s="240"/>
      <c r="D75" s="27" t="s">
        <v>251</v>
      </c>
      <c r="G75" s="44"/>
      <c r="H75" s="23"/>
      <c r="I75" s="23"/>
      <c r="J75" s="23"/>
      <c r="K75" s="23"/>
      <c r="L75" s="44"/>
      <c r="M75" s="44"/>
      <c r="N75" s="44"/>
      <c r="O75" s="44"/>
    </row>
    <row r="76" spans="1:15" x14ac:dyDescent="0.3">
      <c r="G76" s="44"/>
      <c r="H76" s="23"/>
      <c r="I76" s="23"/>
      <c r="J76" s="23"/>
      <c r="K76" s="23"/>
      <c r="L76" s="44"/>
      <c r="M76" s="44"/>
      <c r="N76" s="44"/>
      <c r="O76" s="44"/>
    </row>
    <row r="77" spans="1:15" x14ac:dyDescent="0.3">
      <c r="A77" s="49" t="s">
        <v>196</v>
      </c>
      <c r="G77" s="44"/>
      <c r="H77" s="23"/>
      <c r="I77" s="23"/>
      <c r="J77" s="23"/>
      <c r="K77" s="23"/>
      <c r="L77" s="44"/>
      <c r="M77" s="44"/>
      <c r="N77" s="44"/>
      <c r="O77" s="44"/>
    </row>
    <row r="78" spans="1:15" x14ac:dyDescent="0.3">
      <c r="B78" s="24"/>
      <c r="C78" s="47" t="s">
        <v>253</v>
      </c>
      <c r="D78" s="239"/>
      <c r="G78" s="44"/>
      <c r="H78" s="23"/>
      <c r="I78" s="23"/>
      <c r="J78" s="23"/>
      <c r="K78" s="23"/>
      <c r="L78" s="44"/>
      <c r="M78" s="44"/>
      <c r="N78" s="44"/>
      <c r="O78" s="44"/>
    </row>
    <row r="79" spans="1:15" x14ac:dyDescent="0.3">
      <c r="B79" s="45" t="s">
        <v>276</v>
      </c>
      <c r="C79" s="240"/>
      <c r="D79" s="27" t="s">
        <v>251</v>
      </c>
      <c r="G79" s="44"/>
      <c r="H79" s="23"/>
      <c r="I79" s="23"/>
      <c r="J79" s="23"/>
      <c r="K79" s="23"/>
      <c r="L79" s="44"/>
      <c r="M79" s="44"/>
      <c r="N79" s="44"/>
      <c r="O79" s="44"/>
    </row>
    <row r="80" spans="1:15" x14ac:dyDescent="0.3">
      <c r="G80" s="44"/>
      <c r="H80" s="23"/>
      <c r="I80" s="23"/>
      <c r="J80" s="23"/>
      <c r="K80" s="23"/>
      <c r="L80" s="44"/>
      <c r="M80" s="44"/>
      <c r="N80" s="44"/>
      <c r="O80" s="44"/>
    </row>
    <row r="81" spans="1:15" x14ac:dyDescent="0.3">
      <c r="A81" s="50" t="s">
        <v>197</v>
      </c>
      <c r="B81" s="21"/>
      <c r="C81" s="23"/>
      <c r="E81" s="23"/>
      <c r="G81" s="44"/>
      <c r="H81" s="23"/>
      <c r="I81" s="23"/>
      <c r="J81" s="23"/>
      <c r="K81" s="23"/>
      <c r="L81" s="44"/>
      <c r="M81" s="44"/>
      <c r="N81" s="44"/>
      <c r="O81" s="44"/>
    </row>
    <row r="82" spans="1:15" x14ac:dyDescent="0.3">
      <c r="B82" s="24"/>
      <c r="C82" s="47" t="s">
        <v>253</v>
      </c>
      <c r="D82" s="239"/>
      <c r="G82" s="44"/>
      <c r="H82" s="23"/>
      <c r="I82" s="23"/>
      <c r="J82" s="23"/>
      <c r="K82" s="23"/>
      <c r="L82" s="44"/>
      <c r="M82" s="44"/>
      <c r="N82" s="44"/>
      <c r="O82" s="44"/>
    </row>
    <row r="83" spans="1:15" x14ac:dyDescent="0.3">
      <c r="B83" s="45" t="s">
        <v>277</v>
      </c>
      <c r="C83" s="240"/>
      <c r="D83" s="27" t="s">
        <v>251</v>
      </c>
      <c r="G83" s="44"/>
      <c r="H83" s="23"/>
      <c r="I83" s="23"/>
      <c r="J83" s="23"/>
      <c r="K83" s="23"/>
      <c r="L83" s="44"/>
      <c r="M83" s="44"/>
      <c r="N83" s="44"/>
      <c r="O83" s="44"/>
    </row>
    <row r="84" spans="1:15" x14ac:dyDescent="0.3">
      <c r="G84" s="44"/>
      <c r="H84" s="23"/>
      <c r="I84" s="23"/>
      <c r="J84" s="23"/>
      <c r="K84" s="23"/>
      <c r="L84" s="44"/>
      <c r="M84" s="44"/>
      <c r="N84" s="44"/>
      <c r="O84" s="44"/>
    </row>
    <row r="85" spans="1:15" x14ac:dyDescent="0.3">
      <c r="A85" s="49" t="s">
        <v>198</v>
      </c>
      <c r="G85" s="44"/>
      <c r="H85" s="23"/>
      <c r="I85" s="23"/>
      <c r="J85" s="23"/>
      <c r="K85" s="23"/>
      <c r="L85" s="44"/>
      <c r="M85" s="44"/>
      <c r="N85" s="44"/>
      <c r="O85" s="44"/>
    </row>
    <row r="86" spans="1:15" x14ac:dyDescent="0.3">
      <c r="B86" s="24"/>
      <c r="C86" s="47" t="s">
        <v>253</v>
      </c>
      <c r="D86" s="239"/>
      <c r="G86" s="44"/>
      <c r="H86" s="23"/>
      <c r="I86" s="23"/>
      <c r="J86" s="23"/>
      <c r="K86" s="23"/>
      <c r="L86" s="44"/>
      <c r="M86" s="44"/>
      <c r="N86" s="44"/>
      <c r="O86" s="44"/>
    </row>
    <row r="87" spans="1:15" x14ac:dyDescent="0.3">
      <c r="B87" s="45" t="s">
        <v>278</v>
      </c>
      <c r="C87" s="240"/>
      <c r="D87" s="27" t="s">
        <v>251</v>
      </c>
      <c r="G87" s="44"/>
      <c r="H87" s="23"/>
      <c r="I87" s="23"/>
      <c r="J87" s="23"/>
      <c r="K87" s="23"/>
      <c r="L87" s="44"/>
      <c r="M87" s="44"/>
      <c r="N87" s="44"/>
      <c r="O87" s="44"/>
    </row>
    <row r="88" spans="1:15" x14ac:dyDescent="0.3">
      <c r="G88" s="44"/>
      <c r="H88" s="23"/>
      <c r="I88" s="23"/>
      <c r="J88" s="23"/>
      <c r="K88" s="23"/>
      <c r="L88" s="44"/>
      <c r="M88" s="44"/>
      <c r="N88" s="44"/>
      <c r="O88" s="44"/>
    </row>
    <row r="89" spans="1:15" x14ac:dyDescent="0.3">
      <c r="A89" s="50" t="s">
        <v>199</v>
      </c>
      <c r="G89" s="44"/>
      <c r="H89" s="23"/>
      <c r="I89" s="23"/>
      <c r="J89" s="23"/>
      <c r="K89" s="23"/>
      <c r="L89" s="44"/>
      <c r="M89" s="44"/>
      <c r="N89" s="44"/>
      <c r="O89" s="44"/>
    </row>
    <row r="90" spans="1:15" x14ac:dyDescent="0.3">
      <c r="B90" s="24"/>
      <c r="C90" s="47" t="s">
        <v>253</v>
      </c>
      <c r="D90" s="239"/>
      <c r="G90" s="44"/>
      <c r="H90" s="23"/>
      <c r="I90" s="23"/>
      <c r="J90" s="23"/>
      <c r="K90" s="23"/>
      <c r="L90" s="44"/>
      <c r="M90" s="44"/>
      <c r="N90" s="44"/>
      <c r="O90" s="44"/>
    </row>
    <row r="91" spans="1:15" x14ac:dyDescent="0.3">
      <c r="B91" s="45" t="s">
        <v>279</v>
      </c>
      <c r="C91" s="240"/>
      <c r="D91" s="27" t="s">
        <v>251</v>
      </c>
      <c r="G91" s="44"/>
      <c r="H91" s="23"/>
      <c r="I91" s="23"/>
      <c r="J91" s="23"/>
      <c r="K91" s="23"/>
      <c r="L91" s="44"/>
      <c r="M91" s="44"/>
      <c r="N91" s="44"/>
      <c r="O91" s="44"/>
    </row>
    <row r="92" spans="1:15" x14ac:dyDescent="0.3">
      <c r="C92" s="47"/>
      <c r="D92" s="47"/>
      <c r="G92" s="44"/>
      <c r="H92" s="23"/>
      <c r="I92" s="23"/>
      <c r="J92" s="23"/>
      <c r="K92" s="23"/>
      <c r="L92" s="44"/>
      <c r="M92" s="44"/>
      <c r="N92" s="44"/>
      <c r="O92" s="44"/>
    </row>
    <row r="93" spans="1:15" x14ac:dyDescent="0.3">
      <c r="A93" s="49" t="s">
        <v>200</v>
      </c>
      <c r="B93" s="21"/>
      <c r="C93" s="23"/>
      <c r="E93" s="23"/>
      <c r="G93" s="44"/>
      <c r="H93" s="23"/>
      <c r="I93" s="23"/>
      <c r="J93" s="23"/>
      <c r="K93" s="23"/>
      <c r="L93" s="44"/>
      <c r="M93" s="44"/>
      <c r="N93" s="44"/>
      <c r="O93" s="44"/>
    </row>
    <row r="94" spans="1:15" x14ac:dyDescent="0.3">
      <c r="B94" s="24"/>
      <c r="C94" s="47" t="s">
        <v>253</v>
      </c>
      <c r="D94" s="239"/>
      <c r="G94" s="44"/>
      <c r="H94" s="23"/>
      <c r="I94" s="23"/>
      <c r="J94" s="23"/>
      <c r="K94" s="23"/>
      <c r="L94" s="44"/>
      <c r="M94" s="44"/>
      <c r="N94" s="44"/>
      <c r="O94" s="44"/>
    </row>
    <row r="95" spans="1:15" x14ac:dyDescent="0.3">
      <c r="B95" s="45" t="s">
        <v>280</v>
      </c>
      <c r="C95" s="240"/>
      <c r="D95" s="27" t="s">
        <v>251</v>
      </c>
      <c r="G95" s="44"/>
      <c r="H95" s="23"/>
      <c r="I95" s="23"/>
      <c r="J95" s="23"/>
      <c r="K95" s="23"/>
      <c r="L95" s="44"/>
      <c r="M95" s="44"/>
      <c r="N95" s="44"/>
      <c r="O95" s="44"/>
    </row>
    <row r="96" spans="1:15" x14ac:dyDescent="0.3">
      <c r="G96" s="44"/>
      <c r="H96" s="23"/>
      <c r="I96" s="23"/>
      <c r="J96" s="23"/>
      <c r="K96" s="23"/>
      <c r="L96" s="44"/>
      <c r="M96" s="44"/>
      <c r="N96" s="44"/>
      <c r="O96" s="44"/>
    </row>
    <row r="97" spans="1:15" x14ac:dyDescent="0.3">
      <c r="A97" s="50" t="s">
        <v>201</v>
      </c>
      <c r="G97" s="44"/>
      <c r="H97" s="23"/>
      <c r="I97" s="23"/>
      <c r="J97" s="23"/>
      <c r="K97" s="23"/>
      <c r="L97" s="44"/>
      <c r="M97" s="44"/>
      <c r="N97" s="44"/>
      <c r="O97" s="44"/>
    </row>
    <row r="98" spans="1:15" x14ac:dyDescent="0.3">
      <c r="B98" s="24"/>
      <c r="C98" s="47" t="s">
        <v>253</v>
      </c>
      <c r="D98" s="239"/>
      <c r="G98" s="44"/>
      <c r="H98" s="23"/>
      <c r="I98" s="23"/>
      <c r="J98" s="23"/>
      <c r="K98" s="23"/>
      <c r="L98" s="44"/>
      <c r="M98" s="44"/>
      <c r="N98" s="44"/>
      <c r="O98" s="44"/>
    </row>
    <row r="99" spans="1:15" x14ac:dyDescent="0.3">
      <c r="B99" s="45" t="s">
        <v>281</v>
      </c>
      <c r="C99" s="240"/>
      <c r="D99" s="27" t="s">
        <v>251</v>
      </c>
      <c r="G99" s="44"/>
      <c r="H99" s="23"/>
      <c r="I99" s="23"/>
      <c r="J99" s="23"/>
      <c r="K99" s="23"/>
      <c r="L99" s="44"/>
      <c r="M99" s="44"/>
      <c r="N99" s="44"/>
      <c r="O99" s="44"/>
    </row>
    <row r="100" spans="1:15" x14ac:dyDescent="0.3">
      <c r="G100" s="44"/>
      <c r="H100" s="23"/>
      <c r="I100" s="23"/>
      <c r="J100" s="23"/>
      <c r="K100" s="23"/>
      <c r="L100" s="44"/>
      <c r="M100" s="44"/>
      <c r="N100" s="44"/>
      <c r="O100" s="44"/>
    </row>
    <row r="101" spans="1:15" x14ac:dyDescent="0.3">
      <c r="A101" s="49" t="s">
        <v>202</v>
      </c>
      <c r="B101" s="21"/>
      <c r="C101" s="23"/>
      <c r="E101" s="23"/>
      <c r="G101" s="44"/>
      <c r="H101" s="23"/>
      <c r="I101" s="23"/>
      <c r="J101" s="23"/>
      <c r="K101" s="23"/>
      <c r="L101" s="44"/>
      <c r="M101" s="44"/>
      <c r="N101" s="44"/>
      <c r="O101" s="44"/>
    </row>
    <row r="102" spans="1:15" x14ac:dyDescent="0.3">
      <c r="B102" s="24"/>
      <c r="C102" s="47" t="s">
        <v>253</v>
      </c>
      <c r="D102" s="239"/>
      <c r="G102" s="44"/>
      <c r="H102" s="23"/>
      <c r="I102" s="23"/>
      <c r="J102" s="23"/>
      <c r="K102" s="23"/>
      <c r="L102" s="44"/>
      <c r="M102" s="44"/>
      <c r="N102" s="44"/>
      <c r="O102" s="44"/>
    </row>
    <row r="103" spans="1:15" x14ac:dyDescent="0.3">
      <c r="B103" s="45" t="s">
        <v>282</v>
      </c>
      <c r="C103" s="240"/>
      <c r="D103" s="27" t="s">
        <v>251</v>
      </c>
      <c r="G103" s="44"/>
      <c r="H103" s="23"/>
      <c r="I103" s="23"/>
      <c r="J103" s="23"/>
      <c r="K103" s="23"/>
      <c r="L103" s="44"/>
      <c r="M103" s="44"/>
      <c r="N103" s="44"/>
      <c r="O103" s="44"/>
    </row>
    <row r="104" spans="1:15" x14ac:dyDescent="0.3">
      <c r="G104" s="44"/>
      <c r="H104" s="23"/>
      <c r="I104" s="23"/>
      <c r="J104" s="23"/>
      <c r="K104" s="23"/>
      <c r="L104" s="44"/>
      <c r="M104" s="44"/>
      <c r="N104" s="44"/>
      <c r="O104" s="44"/>
    </row>
    <row r="105" spans="1:15" x14ac:dyDescent="0.3">
      <c r="A105" s="50" t="s">
        <v>203</v>
      </c>
      <c r="G105" s="44"/>
      <c r="H105" s="23"/>
      <c r="I105" s="23"/>
      <c r="J105" s="23"/>
      <c r="K105" s="23"/>
      <c r="L105" s="44"/>
      <c r="M105" s="44"/>
      <c r="N105" s="44"/>
      <c r="O105" s="44"/>
    </row>
    <row r="106" spans="1:15" x14ac:dyDescent="0.3">
      <c r="B106" s="24"/>
      <c r="C106" s="47" t="s">
        <v>253</v>
      </c>
      <c r="D106" s="239"/>
      <c r="G106" s="44"/>
      <c r="H106" s="23"/>
      <c r="I106" s="23"/>
      <c r="J106" s="23"/>
      <c r="K106" s="23"/>
      <c r="L106" s="44"/>
      <c r="M106" s="44"/>
      <c r="N106" s="44"/>
      <c r="O106" s="44"/>
    </row>
    <row r="107" spans="1:15" x14ac:dyDescent="0.3">
      <c r="B107" s="45" t="s">
        <v>283</v>
      </c>
      <c r="C107" s="240"/>
      <c r="D107" s="27" t="s">
        <v>251</v>
      </c>
      <c r="G107" s="44"/>
      <c r="H107" s="23"/>
      <c r="I107" s="23"/>
      <c r="J107" s="23"/>
      <c r="K107" s="23"/>
      <c r="L107" s="44"/>
      <c r="M107" s="44"/>
      <c r="N107" s="44"/>
      <c r="O107" s="44"/>
    </row>
    <row r="108" spans="1:15" x14ac:dyDescent="0.3">
      <c r="G108" s="44"/>
      <c r="H108" s="23"/>
      <c r="I108" s="23"/>
      <c r="J108" s="23"/>
      <c r="K108" s="23"/>
      <c r="L108" s="44"/>
      <c r="M108" s="44"/>
      <c r="N108" s="44"/>
      <c r="O108" s="44"/>
    </row>
    <row r="109" spans="1:15" x14ac:dyDescent="0.3">
      <c r="G109" s="44"/>
      <c r="H109" s="23"/>
      <c r="I109" s="23"/>
      <c r="J109" s="23"/>
      <c r="K109" s="23"/>
      <c r="L109" s="44"/>
      <c r="M109" s="44"/>
      <c r="N109" s="44"/>
      <c r="O109" s="44"/>
    </row>
    <row r="110" spans="1:15" x14ac:dyDescent="0.3">
      <c r="G110" s="44"/>
      <c r="H110" s="23"/>
      <c r="I110" s="23"/>
      <c r="J110" s="23"/>
      <c r="K110" s="23"/>
      <c r="L110" s="44"/>
      <c r="M110" s="44"/>
      <c r="N110" s="44"/>
      <c r="O110" s="44"/>
    </row>
    <row r="111" spans="1:15" x14ac:dyDescent="0.3">
      <c r="G111" s="44"/>
      <c r="H111" s="23"/>
      <c r="I111" s="23"/>
      <c r="J111" s="23"/>
      <c r="K111" s="23"/>
      <c r="L111" s="44"/>
      <c r="M111" s="44"/>
      <c r="N111" s="44"/>
      <c r="O111" s="44"/>
    </row>
    <row r="112" spans="1:15" x14ac:dyDescent="0.3">
      <c r="G112" s="44"/>
      <c r="H112" s="23"/>
      <c r="I112" s="23"/>
      <c r="J112" s="23"/>
      <c r="K112" s="23"/>
      <c r="L112" s="44"/>
      <c r="M112" s="44"/>
      <c r="N112" s="44"/>
      <c r="O112" s="44"/>
    </row>
    <row r="113" spans="7:15" x14ac:dyDescent="0.3">
      <c r="G113" s="44"/>
      <c r="H113" s="23"/>
      <c r="I113" s="23"/>
      <c r="J113" s="23"/>
      <c r="K113" s="23"/>
      <c r="L113" s="44"/>
      <c r="M113" s="44"/>
      <c r="N113" s="44"/>
      <c r="O113" s="44"/>
    </row>
    <row r="114" spans="7:15" x14ac:dyDescent="0.3">
      <c r="G114" s="44"/>
      <c r="H114" s="23"/>
      <c r="I114" s="23"/>
      <c r="J114" s="23"/>
      <c r="K114" s="23"/>
      <c r="L114" s="44"/>
      <c r="M114" s="44"/>
      <c r="N114" s="44"/>
      <c r="O114" s="44"/>
    </row>
    <row r="115" spans="7:15" x14ac:dyDescent="0.3">
      <c r="G115" s="44"/>
      <c r="H115" s="23"/>
      <c r="I115" s="23"/>
      <c r="J115" s="23"/>
      <c r="K115" s="23"/>
      <c r="L115" s="44"/>
      <c r="M115" s="44"/>
      <c r="N115" s="44"/>
      <c r="O115" s="44"/>
    </row>
    <row r="116" spans="7:15" x14ac:dyDescent="0.3">
      <c r="G116" s="44"/>
      <c r="H116" s="23"/>
      <c r="I116" s="23"/>
      <c r="J116" s="23"/>
      <c r="K116" s="23"/>
      <c r="L116" s="44"/>
      <c r="M116" s="44"/>
      <c r="N116" s="44"/>
      <c r="O116" s="44"/>
    </row>
    <row r="117" spans="7:15" x14ac:dyDescent="0.3">
      <c r="G117" s="44"/>
      <c r="H117" s="23"/>
      <c r="I117" s="23"/>
      <c r="J117" s="23"/>
      <c r="K117" s="23"/>
      <c r="L117" s="44"/>
      <c r="M117" s="44"/>
      <c r="N117" s="44"/>
      <c r="O117" s="44"/>
    </row>
    <row r="118" spans="7:15" x14ac:dyDescent="0.3">
      <c r="G118" s="44"/>
      <c r="H118" s="23"/>
      <c r="I118" s="23"/>
      <c r="J118" s="23"/>
      <c r="K118" s="23"/>
      <c r="L118" s="44"/>
      <c r="M118" s="44"/>
      <c r="N118" s="44"/>
      <c r="O118" s="44"/>
    </row>
    <row r="119" spans="7:15" x14ac:dyDescent="0.3">
      <c r="G119" s="44"/>
      <c r="H119" s="23"/>
      <c r="I119" s="23"/>
      <c r="J119" s="23"/>
      <c r="K119" s="23"/>
      <c r="L119" s="44"/>
      <c r="M119" s="44"/>
      <c r="N119" s="44"/>
      <c r="O119" s="44"/>
    </row>
    <row r="120" spans="7:15" x14ac:dyDescent="0.3">
      <c r="G120" s="44"/>
      <c r="H120" s="23"/>
      <c r="I120" s="23"/>
      <c r="J120" s="23"/>
      <c r="K120" s="23"/>
      <c r="L120" s="44"/>
      <c r="M120" s="44"/>
      <c r="N120" s="44"/>
      <c r="O120" s="44"/>
    </row>
    <row r="121" spans="7:15" x14ac:dyDescent="0.3">
      <c r="G121" s="44"/>
      <c r="H121" s="23"/>
      <c r="I121" s="23"/>
      <c r="J121" s="23"/>
      <c r="K121" s="23"/>
      <c r="L121" s="44"/>
      <c r="M121" s="44"/>
      <c r="N121" s="44"/>
      <c r="O121" s="44"/>
    </row>
    <row r="122" spans="7:15" x14ac:dyDescent="0.3">
      <c r="G122" s="44"/>
      <c r="H122" s="23"/>
      <c r="I122" s="23"/>
      <c r="J122" s="23"/>
      <c r="K122" s="23"/>
      <c r="L122" s="44"/>
      <c r="M122" s="44"/>
      <c r="N122" s="44"/>
      <c r="O122" s="44"/>
    </row>
    <row r="123" spans="7:15" x14ac:dyDescent="0.3">
      <c r="G123" s="44"/>
      <c r="H123" s="23"/>
      <c r="I123" s="23"/>
      <c r="J123" s="23"/>
      <c r="K123" s="23"/>
      <c r="L123" s="44"/>
      <c r="M123" s="44"/>
      <c r="N123" s="44"/>
      <c r="O123" s="44"/>
    </row>
    <row r="124" spans="7:15" x14ac:dyDescent="0.3">
      <c r="G124" s="44"/>
      <c r="H124" s="23"/>
      <c r="I124" s="23"/>
      <c r="J124" s="23"/>
      <c r="K124" s="23"/>
      <c r="L124" s="44"/>
      <c r="M124" s="44"/>
      <c r="N124" s="44"/>
      <c r="O124" s="44"/>
    </row>
    <row r="125" spans="7:15" x14ac:dyDescent="0.3">
      <c r="G125" s="44"/>
      <c r="H125" s="23"/>
      <c r="I125" s="23"/>
      <c r="J125" s="23"/>
      <c r="K125" s="23"/>
      <c r="L125" s="44"/>
      <c r="M125" s="44"/>
      <c r="N125" s="44"/>
      <c r="O125" s="44"/>
    </row>
    <row r="126" spans="7:15" x14ac:dyDescent="0.3">
      <c r="G126" s="44"/>
      <c r="H126" s="23"/>
      <c r="I126" s="23"/>
      <c r="J126" s="23"/>
      <c r="K126" s="23"/>
      <c r="L126" s="44"/>
      <c r="M126" s="44"/>
      <c r="N126" s="44"/>
      <c r="O126" s="44"/>
    </row>
    <row r="127" spans="7:15" x14ac:dyDescent="0.3">
      <c r="G127" s="44"/>
      <c r="H127" s="23"/>
      <c r="I127" s="23"/>
      <c r="J127" s="23"/>
      <c r="K127" s="23"/>
      <c r="L127" s="44"/>
      <c r="M127" s="44"/>
      <c r="N127" s="44"/>
      <c r="O127" s="44"/>
    </row>
    <row r="128" spans="7:15" x14ac:dyDescent="0.3">
      <c r="G128" s="44"/>
      <c r="H128" s="23"/>
      <c r="I128" s="23"/>
      <c r="J128" s="23"/>
      <c r="K128" s="23"/>
      <c r="L128" s="44"/>
      <c r="M128" s="44"/>
      <c r="N128" s="44"/>
      <c r="O128" s="44"/>
    </row>
    <row r="129" spans="7:15" x14ac:dyDescent="0.3">
      <c r="G129" s="44"/>
      <c r="H129" s="23"/>
      <c r="I129" s="23"/>
      <c r="J129" s="23"/>
      <c r="K129" s="23"/>
      <c r="L129" s="44"/>
      <c r="M129" s="44"/>
      <c r="N129" s="44"/>
      <c r="O129" s="44"/>
    </row>
    <row r="130" spans="7:15" x14ac:dyDescent="0.3">
      <c r="G130" s="44"/>
      <c r="H130" s="23"/>
      <c r="I130" s="23"/>
      <c r="J130" s="23"/>
      <c r="K130" s="23"/>
      <c r="L130" s="44"/>
      <c r="M130" s="44"/>
      <c r="N130" s="44"/>
      <c r="O130" s="44"/>
    </row>
    <row r="131" spans="7:15" x14ac:dyDescent="0.3">
      <c r="G131" s="44"/>
      <c r="H131" s="23"/>
      <c r="I131" s="23"/>
      <c r="J131" s="23"/>
      <c r="K131" s="23"/>
      <c r="L131" s="44"/>
      <c r="M131" s="44"/>
      <c r="N131" s="44"/>
      <c r="O131" s="44"/>
    </row>
    <row r="132" spans="7:15" x14ac:dyDescent="0.3">
      <c r="G132" s="44"/>
      <c r="H132" s="23"/>
      <c r="I132" s="23"/>
      <c r="J132" s="23"/>
      <c r="K132" s="23"/>
      <c r="L132" s="44"/>
      <c r="M132" s="44"/>
      <c r="N132" s="44"/>
      <c r="O132" s="44"/>
    </row>
    <row r="133" spans="7:15" x14ac:dyDescent="0.3">
      <c r="G133" s="44"/>
      <c r="H133" s="23"/>
      <c r="I133" s="23"/>
      <c r="J133" s="23"/>
      <c r="K133" s="23"/>
      <c r="L133" s="44"/>
      <c r="M133" s="44"/>
      <c r="N133" s="44"/>
      <c r="O133" s="44"/>
    </row>
    <row r="134" spans="7:15" x14ac:dyDescent="0.3">
      <c r="G134" s="44"/>
      <c r="H134" s="23"/>
      <c r="I134" s="23"/>
      <c r="J134" s="23"/>
      <c r="K134" s="23"/>
      <c r="L134" s="44"/>
      <c r="M134" s="44"/>
      <c r="N134" s="44"/>
      <c r="O134" s="44"/>
    </row>
    <row r="135" spans="7:15" x14ac:dyDescent="0.3">
      <c r="G135" s="44"/>
      <c r="H135" s="23"/>
      <c r="I135" s="23"/>
      <c r="J135" s="23"/>
      <c r="K135" s="23"/>
      <c r="L135" s="44"/>
      <c r="M135" s="44"/>
      <c r="N135" s="44"/>
      <c r="O135" s="44"/>
    </row>
    <row r="136" spans="7:15" x14ac:dyDescent="0.3">
      <c r="G136" s="44"/>
      <c r="H136" s="23"/>
      <c r="I136" s="23"/>
      <c r="J136" s="23"/>
      <c r="K136" s="23"/>
      <c r="L136" s="44"/>
      <c r="M136" s="44"/>
      <c r="N136" s="44"/>
      <c r="O136" s="44"/>
    </row>
    <row r="137" spans="7:15" x14ac:dyDescent="0.3">
      <c r="G137" s="44"/>
      <c r="H137" s="23"/>
      <c r="I137" s="23"/>
      <c r="J137" s="23"/>
      <c r="K137" s="23"/>
      <c r="L137" s="44"/>
      <c r="M137" s="44"/>
      <c r="N137" s="44"/>
      <c r="O137" s="44"/>
    </row>
    <row r="138" spans="7:15" x14ac:dyDescent="0.3">
      <c r="G138" s="44"/>
      <c r="H138" s="23"/>
      <c r="I138" s="23"/>
      <c r="J138" s="23"/>
      <c r="K138" s="23"/>
      <c r="L138" s="44"/>
      <c r="M138" s="44"/>
      <c r="N138" s="44"/>
      <c r="O138" s="44"/>
    </row>
    <row r="139" spans="7:15" x14ac:dyDescent="0.3">
      <c r="G139" s="44"/>
      <c r="H139" s="23"/>
      <c r="I139" s="23"/>
      <c r="J139" s="23"/>
      <c r="K139" s="23"/>
      <c r="L139" s="44"/>
      <c r="M139" s="44"/>
      <c r="N139" s="44"/>
      <c r="O139" s="44"/>
    </row>
    <row r="140" spans="7:15" x14ac:dyDescent="0.3">
      <c r="G140" s="44"/>
      <c r="H140" s="23"/>
      <c r="I140" s="23"/>
      <c r="J140" s="23"/>
      <c r="K140" s="23"/>
      <c r="L140" s="44"/>
      <c r="M140" s="44"/>
      <c r="N140" s="44"/>
      <c r="O140" s="44"/>
    </row>
    <row r="141" spans="7:15" x14ac:dyDescent="0.3">
      <c r="G141" s="44"/>
      <c r="H141" s="23"/>
      <c r="I141" s="23"/>
      <c r="J141" s="23"/>
      <c r="K141" s="23"/>
      <c r="L141" s="44"/>
      <c r="M141" s="44"/>
      <c r="N141" s="44"/>
      <c r="O141" s="44"/>
    </row>
    <row r="142" spans="7:15" x14ac:dyDescent="0.3">
      <c r="G142" s="44"/>
      <c r="H142" s="23"/>
      <c r="I142" s="23"/>
      <c r="J142" s="23"/>
      <c r="K142" s="23"/>
      <c r="L142" s="44"/>
      <c r="M142" s="44"/>
      <c r="N142" s="44"/>
      <c r="O142" s="44"/>
    </row>
    <row r="143" spans="7:15" x14ac:dyDescent="0.3">
      <c r="G143" s="44"/>
      <c r="H143" s="23"/>
      <c r="I143" s="23"/>
      <c r="J143" s="23"/>
      <c r="K143" s="23"/>
      <c r="L143" s="44"/>
      <c r="M143" s="44"/>
      <c r="N143" s="44"/>
      <c r="O143" s="44"/>
    </row>
    <row r="144" spans="7:15" x14ac:dyDescent="0.3">
      <c r="G144" s="44"/>
      <c r="H144" s="23"/>
      <c r="I144" s="23"/>
      <c r="J144" s="23"/>
      <c r="K144" s="23"/>
      <c r="L144" s="44"/>
      <c r="M144" s="44"/>
      <c r="N144" s="44"/>
      <c r="O144" s="44"/>
    </row>
    <row r="145" spans="1:15" x14ac:dyDescent="0.3">
      <c r="G145" s="44"/>
      <c r="H145" s="23"/>
      <c r="I145" s="23"/>
      <c r="J145" s="23"/>
      <c r="K145" s="23"/>
      <c r="L145" s="44"/>
      <c r="M145" s="44"/>
      <c r="N145" s="44"/>
      <c r="O145" s="44"/>
    </row>
    <row r="146" spans="1:15" x14ac:dyDescent="0.3">
      <c r="G146" s="44"/>
      <c r="H146" s="23"/>
      <c r="I146" s="23"/>
      <c r="J146" s="23"/>
      <c r="K146" s="23"/>
      <c r="L146" s="44"/>
      <c r="M146" s="44"/>
      <c r="N146" s="44"/>
      <c r="O146" s="44"/>
    </row>
    <row r="147" spans="1:15" x14ac:dyDescent="0.3">
      <c r="G147" s="44"/>
      <c r="H147" s="23"/>
      <c r="I147" s="23"/>
      <c r="J147" s="23"/>
      <c r="K147" s="23"/>
      <c r="L147" s="44"/>
      <c r="M147" s="44"/>
      <c r="N147" s="44"/>
      <c r="O147" s="44"/>
    </row>
    <row r="148" spans="1:15" x14ac:dyDescent="0.3">
      <c r="G148" s="44"/>
      <c r="H148" s="23"/>
      <c r="I148" s="23"/>
      <c r="J148" s="23"/>
      <c r="K148" s="23"/>
      <c r="L148" s="44"/>
      <c r="M148" s="44"/>
      <c r="N148" s="44"/>
      <c r="O148" s="44"/>
    </row>
    <row r="149" spans="1:15" x14ac:dyDescent="0.3">
      <c r="G149" s="44"/>
      <c r="H149" s="23"/>
      <c r="I149" s="23"/>
      <c r="J149" s="23"/>
      <c r="K149" s="23"/>
      <c r="L149" s="44"/>
      <c r="M149" s="44"/>
      <c r="N149" s="44"/>
      <c r="O149" s="44"/>
    </row>
    <row r="150" spans="1:15" x14ac:dyDescent="0.3">
      <c r="G150" s="44"/>
      <c r="H150" s="23"/>
      <c r="I150" s="23"/>
      <c r="J150" s="23"/>
      <c r="K150" s="23"/>
      <c r="L150" s="44"/>
      <c r="M150" s="44"/>
      <c r="N150" s="44"/>
      <c r="O150" s="44"/>
    </row>
    <row r="151" spans="1:15" x14ac:dyDescent="0.3">
      <c r="G151" s="44"/>
      <c r="H151" s="23"/>
      <c r="I151" s="23"/>
      <c r="J151" s="23"/>
      <c r="K151" s="23"/>
      <c r="L151" s="44"/>
      <c r="M151" s="44"/>
      <c r="N151" s="44"/>
      <c r="O151" s="44"/>
    </row>
    <row r="152" spans="1:15" x14ac:dyDescent="0.3">
      <c r="G152" s="44"/>
      <c r="H152" s="23"/>
      <c r="I152" s="23"/>
      <c r="J152" s="23"/>
      <c r="K152" s="23"/>
      <c r="L152" s="44"/>
      <c r="M152" s="44"/>
      <c r="N152" s="44"/>
      <c r="O152" s="44"/>
    </row>
    <row r="153" spans="1:15" x14ac:dyDescent="0.3">
      <c r="G153" s="44"/>
      <c r="H153" s="23"/>
      <c r="I153" s="23"/>
      <c r="J153" s="23"/>
      <c r="K153" s="23"/>
      <c r="L153" s="44"/>
      <c r="M153" s="44"/>
      <c r="N153" s="44"/>
      <c r="O153" s="44"/>
    </row>
    <row r="154" spans="1:15" ht="9" customHeight="1" x14ac:dyDescent="0.3">
      <c r="A154" s="52"/>
      <c r="B154" s="52"/>
      <c r="C154" s="52"/>
      <c r="D154" s="52"/>
      <c r="E154" s="52"/>
      <c r="G154" s="44"/>
      <c r="H154" s="23"/>
      <c r="I154" s="23"/>
      <c r="J154" s="23"/>
      <c r="K154" s="23"/>
      <c r="M154" s="44"/>
      <c r="N154" s="44"/>
      <c r="O154" s="44"/>
    </row>
    <row r="155" spans="1:15" x14ac:dyDescent="0.3">
      <c r="A155" s="105" t="s">
        <v>284</v>
      </c>
      <c r="B155" s="106"/>
      <c r="C155" s="106"/>
      <c r="D155" s="106"/>
      <c r="E155" s="106"/>
      <c r="G155" s="44"/>
      <c r="H155" s="23"/>
      <c r="I155" s="23"/>
      <c r="J155" s="23"/>
      <c r="K155" s="23"/>
      <c r="L155" s="23"/>
      <c r="M155" s="44"/>
      <c r="N155" s="44"/>
      <c r="O155" s="44"/>
    </row>
    <row r="156" spans="1:15" x14ac:dyDescent="0.3">
      <c r="A156" s="107"/>
      <c r="B156" s="108"/>
      <c r="C156" s="108"/>
      <c r="D156" s="108"/>
      <c r="E156" s="108"/>
      <c r="G156" s="44"/>
      <c r="H156" s="23"/>
      <c r="I156" s="23"/>
      <c r="J156" s="23"/>
      <c r="K156" s="23"/>
      <c r="L156" s="23"/>
      <c r="M156" s="44"/>
      <c r="N156" s="44"/>
      <c r="O156" s="44"/>
    </row>
    <row r="157" spans="1:15" x14ac:dyDescent="0.3">
      <c r="A157" s="107"/>
      <c r="B157" s="108"/>
      <c r="C157" s="108"/>
      <c r="D157" s="108"/>
      <c r="E157" s="108"/>
      <c r="G157" s="44"/>
      <c r="H157" s="23"/>
      <c r="I157" s="23"/>
      <c r="J157" s="23"/>
      <c r="K157" s="23"/>
      <c r="L157" s="23"/>
      <c r="M157" s="44"/>
      <c r="N157" s="44"/>
      <c r="O157" s="44"/>
    </row>
    <row r="158" spans="1:15" x14ac:dyDescent="0.3">
      <c r="A158" s="107"/>
      <c r="B158" s="108"/>
      <c r="C158" s="108"/>
      <c r="D158" s="108"/>
      <c r="E158" s="108"/>
      <c r="G158" s="44"/>
      <c r="H158" s="23"/>
      <c r="I158" s="23"/>
      <c r="J158" s="23"/>
      <c r="K158" s="23"/>
      <c r="L158" s="23"/>
      <c r="M158" s="44"/>
      <c r="N158" s="44"/>
      <c r="O158" s="44"/>
    </row>
    <row r="159" spans="1:15" ht="7.9" customHeight="1" x14ac:dyDescent="0.3">
      <c r="A159" s="107"/>
      <c r="B159" s="108"/>
      <c r="C159" s="108"/>
      <c r="D159" s="108"/>
      <c r="E159" s="108"/>
      <c r="G159" s="44"/>
      <c r="H159" s="23"/>
      <c r="I159" s="23"/>
      <c r="J159" s="23"/>
      <c r="K159" s="23"/>
      <c r="L159" s="23"/>
      <c r="M159" s="44"/>
      <c r="N159" s="44"/>
      <c r="O159" s="44"/>
    </row>
    <row r="160" spans="1:15" x14ac:dyDescent="0.3">
      <c r="A160" s="107"/>
      <c r="B160" s="108"/>
      <c r="C160" s="108"/>
      <c r="D160" s="108"/>
      <c r="E160" s="108"/>
      <c r="G160" s="44"/>
      <c r="H160" s="23"/>
      <c r="I160" s="23"/>
      <c r="J160" s="23"/>
      <c r="K160" s="23"/>
      <c r="L160" s="23"/>
      <c r="M160" s="44"/>
      <c r="N160" s="44"/>
      <c r="O160" s="44"/>
    </row>
    <row r="161" spans="1:16" x14ac:dyDescent="0.3">
      <c r="A161" s="107"/>
      <c r="B161" s="108"/>
      <c r="C161" s="108"/>
      <c r="D161" s="108"/>
      <c r="E161" s="108"/>
      <c r="H161" s="23"/>
      <c r="I161" s="23"/>
      <c r="J161" s="23"/>
      <c r="K161" s="23"/>
      <c r="L161" s="23"/>
      <c r="M161" s="44"/>
      <c r="N161" s="44"/>
      <c r="O161" s="44"/>
    </row>
    <row r="162" spans="1:16" x14ac:dyDescent="0.3">
      <c r="A162" s="107"/>
      <c r="B162" s="108"/>
      <c r="C162" s="108"/>
      <c r="D162" s="108"/>
      <c r="E162" s="108"/>
      <c r="G162" s="23"/>
      <c r="H162" s="23"/>
      <c r="I162" s="23"/>
      <c r="J162" s="23"/>
      <c r="K162" s="23"/>
      <c r="L162" s="23"/>
      <c r="M162" s="44"/>
      <c r="N162" s="44"/>
      <c r="O162" s="44"/>
    </row>
    <row r="163" spans="1:16" x14ac:dyDescent="0.3">
      <c r="A163" s="107"/>
      <c r="B163" s="108"/>
      <c r="C163" s="108"/>
      <c r="D163" s="108"/>
      <c r="E163" s="108"/>
      <c r="G163" s="23"/>
      <c r="H163" s="23"/>
      <c r="I163" s="23"/>
      <c r="J163" s="23"/>
      <c r="K163" s="23"/>
      <c r="L163" s="23"/>
      <c r="M163" s="44"/>
      <c r="N163" s="44"/>
      <c r="O163" s="44"/>
    </row>
    <row r="164" spans="1:16" x14ac:dyDescent="0.3">
      <c r="A164" s="107"/>
      <c r="B164" s="108"/>
      <c r="C164" s="108"/>
      <c r="D164" s="108"/>
      <c r="E164" s="108"/>
      <c r="G164" s="23"/>
      <c r="H164" s="23"/>
      <c r="I164" s="23"/>
      <c r="J164" s="23"/>
      <c r="K164" s="23"/>
      <c r="L164" s="23"/>
      <c r="M164" s="44"/>
      <c r="N164" s="44"/>
      <c r="O164" s="44"/>
    </row>
    <row r="165" spans="1:16" x14ac:dyDescent="0.3">
      <c r="A165" s="107"/>
      <c r="B165" s="108"/>
      <c r="C165" s="108"/>
      <c r="D165" s="108"/>
      <c r="E165" s="108"/>
      <c r="G165" s="23"/>
      <c r="H165" s="23"/>
      <c r="I165" s="23"/>
      <c r="J165" s="23"/>
      <c r="K165" s="23"/>
      <c r="L165" s="23"/>
      <c r="M165" s="44"/>
      <c r="N165" s="44"/>
      <c r="O165" s="44"/>
    </row>
    <row r="166" spans="1:16" x14ac:dyDescent="0.3">
      <c r="A166" s="107"/>
      <c r="B166" s="108"/>
      <c r="C166" s="108"/>
      <c r="D166" s="108"/>
      <c r="E166" s="108"/>
      <c r="G166" s="23"/>
      <c r="H166" s="23"/>
      <c r="I166" s="23"/>
      <c r="J166" s="23"/>
      <c r="K166" s="23"/>
      <c r="L166" s="23"/>
      <c r="M166" s="44"/>
      <c r="N166" s="44"/>
      <c r="O166" s="44"/>
    </row>
    <row r="167" spans="1:16" x14ac:dyDescent="0.3">
      <c r="A167" s="107"/>
      <c r="B167" s="108"/>
      <c r="C167" s="108"/>
      <c r="D167" s="108"/>
      <c r="E167" s="108"/>
      <c r="G167" s="23"/>
      <c r="H167" s="23"/>
      <c r="I167" s="23"/>
      <c r="J167" s="23"/>
      <c r="K167" s="23"/>
      <c r="L167" s="23"/>
      <c r="M167" s="44"/>
      <c r="N167" s="44"/>
      <c r="O167" s="44"/>
    </row>
    <row r="168" spans="1:16" x14ac:dyDescent="0.3">
      <c r="A168" s="107"/>
      <c r="B168" s="108"/>
      <c r="C168" s="108"/>
      <c r="D168" s="108"/>
      <c r="E168" s="108"/>
      <c r="G168" s="23"/>
      <c r="H168" s="23"/>
      <c r="I168" s="23"/>
      <c r="J168" s="23"/>
      <c r="K168" s="23"/>
      <c r="L168" s="23"/>
    </row>
    <row r="169" spans="1:16" x14ac:dyDescent="0.3">
      <c r="A169" s="107"/>
      <c r="B169" s="108"/>
      <c r="C169" s="108"/>
      <c r="D169" s="108"/>
      <c r="E169" s="108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x14ac:dyDescent="0.3">
      <c r="A170" s="107"/>
      <c r="B170" s="108"/>
      <c r="C170" s="108"/>
      <c r="D170" s="108"/>
      <c r="E170" s="108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x14ac:dyDescent="0.3">
      <c r="A171" s="107"/>
      <c r="B171" s="108"/>
      <c r="C171" s="108"/>
      <c r="D171" s="108"/>
      <c r="E171" s="108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x14ac:dyDescent="0.3">
      <c r="A172" s="107"/>
      <c r="B172" s="108"/>
      <c r="C172" s="108"/>
      <c r="D172" s="108"/>
      <c r="E172" s="108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1:16" x14ac:dyDescent="0.3">
      <c r="A173" s="107"/>
      <c r="B173" s="108"/>
      <c r="C173" s="108"/>
      <c r="D173" s="108"/>
      <c r="E173" s="108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x14ac:dyDescent="0.3">
      <c r="A174" s="107"/>
      <c r="B174" s="108"/>
      <c r="C174" s="108"/>
      <c r="D174" s="108"/>
      <c r="E174" s="108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x14ac:dyDescent="0.3">
      <c r="A175" s="107"/>
      <c r="B175" s="108"/>
      <c r="C175" s="108"/>
      <c r="D175" s="108"/>
      <c r="E175" s="108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x14ac:dyDescent="0.3">
      <c r="A176" s="107"/>
      <c r="B176" s="108"/>
      <c r="C176" s="108"/>
      <c r="D176" s="108"/>
      <c r="E176" s="108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x14ac:dyDescent="0.3">
      <c r="A177" s="107"/>
      <c r="B177" s="108"/>
      <c r="C177" s="108"/>
      <c r="D177" s="108"/>
      <c r="E177" s="108"/>
      <c r="G177" s="23"/>
      <c r="H177" s="92"/>
      <c r="I177" s="92"/>
      <c r="J177" s="53"/>
      <c r="K177" s="23"/>
      <c r="M177" s="23"/>
      <c r="N177" s="23"/>
      <c r="O177" s="23"/>
      <c r="P177" s="23"/>
    </row>
    <row r="178" spans="1:16" x14ac:dyDescent="0.3">
      <c r="A178" s="107"/>
      <c r="B178" s="108"/>
      <c r="C178" s="108"/>
      <c r="D178" s="108"/>
      <c r="E178" s="108"/>
      <c r="G178" s="23"/>
      <c r="M178" s="23"/>
      <c r="N178" s="23"/>
      <c r="O178" s="23"/>
      <c r="P178" s="23"/>
    </row>
    <row r="179" spans="1:16" x14ac:dyDescent="0.3">
      <c r="A179" s="107"/>
      <c r="B179" s="108"/>
      <c r="C179" s="108"/>
      <c r="D179" s="108"/>
      <c r="E179" s="108"/>
      <c r="G179" s="23"/>
      <c r="M179" s="23"/>
      <c r="N179" s="23"/>
      <c r="O179" s="23"/>
      <c r="P179" s="23"/>
    </row>
    <row r="180" spans="1:16" x14ac:dyDescent="0.3">
      <c r="A180" s="107"/>
      <c r="B180" s="108"/>
      <c r="C180" s="108"/>
      <c r="D180" s="108"/>
      <c r="E180" s="108"/>
      <c r="G180" s="23"/>
      <c r="M180" s="23"/>
      <c r="N180" s="23"/>
      <c r="O180" s="23"/>
      <c r="P180" s="23"/>
    </row>
    <row r="181" spans="1:16" x14ac:dyDescent="0.3">
      <c r="A181" s="107"/>
      <c r="B181" s="108"/>
      <c r="C181" s="108"/>
      <c r="D181" s="108"/>
      <c r="E181" s="108"/>
      <c r="G181" s="23"/>
      <c r="M181" s="23"/>
      <c r="N181" s="23"/>
      <c r="O181" s="23"/>
      <c r="P181" s="23"/>
    </row>
    <row r="182" spans="1:16" x14ac:dyDescent="0.3">
      <c r="A182" s="107"/>
      <c r="B182" s="108"/>
      <c r="C182" s="108"/>
      <c r="D182" s="108"/>
      <c r="E182" s="108"/>
      <c r="G182" s="23"/>
      <c r="M182" s="23"/>
      <c r="N182" s="23"/>
      <c r="O182" s="23"/>
      <c r="P182" s="23"/>
    </row>
    <row r="183" spans="1:16" x14ac:dyDescent="0.3">
      <c r="A183" s="107"/>
      <c r="B183" s="108"/>
      <c r="C183" s="108"/>
      <c r="D183" s="108"/>
      <c r="E183" s="108"/>
      <c r="G183" s="54"/>
      <c r="M183" s="23"/>
      <c r="N183" s="23"/>
      <c r="O183" s="23"/>
      <c r="P183" s="23"/>
    </row>
    <row r="184" spans="1:16" x14ac:dyDescent="0.3">
      <c r="A184" s="107"/>
      <c r="B184" s="108"/>
      <c r="C184" s="108"/>
      <c r="D184" s="108"/>
      <c r="E184" s="108"/>
      <c r="M184" s="23"/>
      <c r="N184" s="23"/>
      <c r="O184" s="23"/>
      <c r="P184" s="23"/>
    </row>
    <row r="185" spans="1:16" x14ac:dyDescent="0.3">
      <c r="A185" s="107"/>
      <c r="B185" s="108"/>
      <c r="C185" s="108"/>
      <c r="D185" s="108"/>
      <c r="E185" s="108"/>
      <c r="M185" s="23"/>
      <c r="N185" s="23"/>
      <c r="O185" s="23"/>
      <c r="P185" s="23"/>
    </row>
    <row r="186" spans="1:16" x14ac:dyDescent="0.3">
      <c r="A186" s="107"/>
      <c r="B186" s="108"/>
      <c r="C186" s="108"/>
      <c r="D186" s="108"/>
      <c r="E186" s="108"/>
      <c r="M186" s="23"/>
      <c r="N186" s="23"/>
      <c r="O186" s="23"/>
      <c r="P186" s="23"/>
    </row>
    <row r="187" spans="1:16" x14ac:dyDescent="0.3">
      <c r="A187" s="107"/>
      <c r="B187" s="108"/>
      <c r="C187" s="108"/>
      <c r="D187" s="108"/>
      <c r="E187" s="108"/>
      <c r="M187" s="23"/>
      <c r="N187" s="23"/>
      <c r="O187" s="23"/>
      <c r="P187" s="23"/>
    </row>
    <row r="188" spans="1:16" x14ac:dyDescent="0.3">
      <c r="A188" s="107"/>
      <c r="B188" s="108"/>
      <c r="C188" s="108"/>
      <c r="D188" s="108"/>
      <c r="E188" s="108"/>
      <c r="M188" s="23"/>
      <c r="N188" s="23"/>
      <c r="O188" s="23"/>
      <c r="P188" s="23"/>
    </row>
    <row r="189" spans="1:16" x14ac:dyDescent="0.3">
      <c r="A189" s="107"/>
      <c r="B189" s="108"/>
      <c r="C189" s="108"/>
      <c r="D189" s="108"/>
      <c r="E189" s="108"/>
      <c r="M189" s="23"/>
      <c r="N189" s="23"/>
      <c r="O189" s="23"/>
      <c r="P189" s="23"/>
    </row>
    <row r="190" spans="1:16" x14ac:dyDescent="0.3">
      <c r="A190" s="107"/>
      <c r="B190" s="108"/>
      <c r="C190" s="108"/>
      <c r="D190" s="108"/>
      <c r="E190" s="108"/>
      <c r="M190" s="23"/>
      <c r="N190" s="23"/>
    </row>
  </sheetData>
  <sheetProtection selectLockedCells="1"/>
  <customSheetViews>
    <customSheetView guid="{306F06C0-5A41-4C3F-BDE9-27C1B7D466F8}">
      <pageMargins left="0" right="0" top="0" bottom="0" header="0" footer="0"/>
    </customSheetView>
    <customSheetView guid="{0DD083E9-43A4-45C4-92EF-599B2EF53D32}">
      <pageMargins left="0" right="0" top="0" bottom="0" header="0" footer="0"/>
    </customSheetView>
  </customSheetViews>
  <mergeCells count="3">
    <mergeCell ref="G10:L12"/>
    <mergeCell ref="G13:K17"/>
    <mergeCell ref="A1:G7"/>
  </mergeCells>
  <conditionalFormatting sqref="C11">
    <cfRule type="containsBlanks" dxfId="181" priority="116">
      <formula>LEN(TRIM(C11))=0</formula>
    </cfRule>
  </conditionalFormatting>
  <conditionalFormatting sqref="C15">
    <cfRule type="containsBlanks" dxfId="180" priority="117">
      <formula>LEN(TRIM(C15))=0</formula>
    </cfRule>
  </conditionalFormatting>
  <conditionalFormatting sqref="D14">
    <cfRule type="containsBlanks" dxfId="179" priority="103">
      <formula>LEN(TRIM(D14))=0</formula>
    </cfRule>
  </conditionalFormatting>
  <conditionalFormatting sqref="C19">
    <cfRule type="containsBlanks" dxfId="178" priority="119">
      <formula>LEN(TRIM(C19))=0</formula>
    </cfRule>
  </conditionalFormatting>
  <conditionalFormatting sqref="D18">
    <cfRule type="containsBlanks" dxfId="177" priority="118">
      <formula>LEN(TRIM(D18))=0</formula>
    </cfRule>
  </conditionalFormatting>
  <conditionalFormatting sqref="C23">
    <cfRule type="containsBlanks" dxfId="176" priority="98">
      <formula>LEN(TRIM(C23))=0</formula>
    </cfRule>
  </conditionalFormatting>
  <conditionalFormatting sqref="D22">
    <cfRule type="containsBlanks" dxfId="175" priority="97">
      <formula>LEN(TRIM(D22))=0</formula>
    </cfRule>
  </conditionalFormatting>
  <conditionalFormatting sqref="C27">
    <cfRule type="containsBlanks" dxfId="174" priority="100">
      <formula>LEN(TRIM(C27))=0</formula>
    </cfRule>
  </conditionalFormatting>
  <conditionalFormatting sqref="D26">
    <cfRule type="containsBlanks" dxfId="173" priority="99">
      <formula>LEN(TRIM(D26))=0</formula>
    </cfRule>
  </conditionalFormatting>
  <conditionalFormatting sqref="J20">
    <cfRule type="containsBlanks" dxfId="172" priority="92">
      <formula>LEN(TRIM(J20))=0</formula>
    </cfRule>
  </conditionalFormatting>
  <conditionalFormatting sqref="K21">
    <cfRule type="containsBlanks" dxfId="171" priority="82">
      <formula>LEN(TRIM(K21))=0</formula>
    </cfRule>
  </conditionalFormatting>
  <conditionalFormatting sqref="J24">
    <cfRule type="containsBlanks" dxfId="170" priority="80">
      <formula>LEN(TRIM(J24))=0</formula>
    </cfRule>
  </conditionalFormatting>
  <conditionalFormatting sqref="K23">
    <cfRule type="containsBlanks" dxfId="169" priority="77">
      <formula>LEN(TRIM(K23))=0</formula>
    </cfRule>
  </conditionalFormatting>
  <conditionalFormatting sqref="J27">
    <cfRule type="containsBlanks" dxfId="168" priority="75">
      <formula>LEN(TRIM(J27))=0</formula>
    </cfRule>
  </conditionalFormatting>
  <conditionalFormatting sqref="K26">
    <cfRule type="containsBlanks" dxfId="167" priority="74">
      <formula>LEN(TRIM(K26))=0</formula>
    </cfRule>
  </conditionalFormatting>
  <conditionalFormatting sqref="D10">
    <cfRule type="containsBlanks" dxfId="166" priority="72">
      <formula>LEN(TRIM(D10))=0</formula>
    </cfRule>
  </conditionalFormatting>
  <conditionalFormatting sqref="C55">
    <cfRule type="containsBlanks" dxfId="165" priority="58">
      <formula>LEN(TRIM(C55))=0</formula>
    </cfRule>
  </conditionalFormatting>
  <conditionalFormatting sqref="D54">
    <cfRule type="containsBlanks" dxfId="164" priority="56">
      <formula>LEN(TRIM(D54))=0</formula>
    </cfRule>
  </conditionalFormatting>
  <conditionalFormatting sqref="C59">
    <cfRule type="containsBlanks" dxfId="163" priority="60">
      <formula>LEN(TRIM(C59))=0</formula>
    </cfRule>
  </conditionalFormatting>
  <conditionalFormatting sqref="D58">
    <cfRule type="containsBlanks" dxfId="162" priority="59">
      <formula>LEN(TRIM(D58))=0</formula>
    </cfRule>
  </conditionalFormatting>
  <conditionalFormatting sqref="C63">
    <cfRule type="containsBlanks" dxfId="161" priority="53">
      <formula>LEN(TRIM(C63))=0</formula>
    </cfRule>
  </conditionalFormatting>
  <conditionalFormatting sqref="D62">
    <cfRule type="containsBlanks" dxfId="160" priority="52">
      <formula>LEN(TRIM(D62))=0</formula>
    </cfRule>
  </conditionalFormatting>
  <conditionalFormatting sqref="C67">
    <cfRule type="containsBlanks" dxfId="159" priority="55">
      <formula>LEN(TRIM(C67))=0</formula>
    </cfRule>
  </conditionalFormatting>
  <conditionalFormatting sqref="D66">
    <cfRule type="containsBlanks" dxfId="158" priority="54">
      <formula>LEN(TRIM(D66))=0</formula>
    </cfRule>
  </conditionalFormatting>
  <conditionalFormatting sqref="C91">
    <cfRule type="containsBlanks" dxfId="157" priority="37">
      <formula>LEN(TRIM(C91))=0</formula>
    </cfRule>
  </conditionalFormatting>
  <conditionalFormatting sqref="C95">
    <cfRule type="containsBlanks" dxfId="156" priority="38">
      <formula>LEN(TRIM(C95))=0</formula>
    </cfRule>
  </conditionalFormatting>
  <conditionalFormatting sqref="D94">
    <cfRule type="containsBlanks" dxfId="155" priority="36">
      <formula>LEN(TRIM(D94))=0</formula>
    </cfRule>
  </conditionalFormatting>
  <conditionalFormatting sqref="C99">
    <cfRule type="containsBlanks" dxfId="154" priority="40">
      <formula>LEN(TRIM(C99))=0</formula>
    </cfRule>
  </conditionalFormatting>
  <conditionalFormatting sqref="D98">
    <cfRule type="containsBlanks" dxfId="153" priority="39">
      <formula>LEN(TRIM(D98))=0</formula>
    </cfRule>
  </conditionalFormatting>
  <conditionalFormatting sqref="C103">
    <cfRule type="containsBlanks" dxfId="152" priority="33">
      <formula>LEN(TRIM(C103))=0</formula>
    </cfRule>
  </conditionalFormatting>
  <conditionalFormatting sqref="D102">
    <cfRule type="containsBlanks" dxfId="151" priority="32">
      <formula>LEN(TRIM(D102))=0</formula>
    </cfRule>
  </conditionalFormatting>
  <conditionalFormatting sqref="C107">
    <cfRule type="containsBlanks" dxfId="150" priority="35">
      <formula>LEN(TRIM(C107))=0</formula>
    </cfRule>
  </conditionalFormatting>
  <conditionalFormatting sqref="D106">
    <cfRule type="containsBlanks" dxfId="149" priority="34">
      <formula>LEN(TRIM(D106))=0</formula>
    </cfRule>
  </conditionalFormatting>
  <conditionalFormatting sqref="D90">
    <cfRule type="containsBlanks" dxfId="148" priority="31">
      <formula>LEN(TRIM(D90))=0</formula>
    </cfRule>
  </conditionalFormatting>
  <conditionalFormatting sqref="C31">
    <cfRule type="containsBlanks" dxfId="147" priority="28">
      <formula>LEN(TRIM(C31))=0</formula>
    </cfRule>
  </conditionalFormatting>
  <conditionalFormatting sqref="D30">
    <cfRule type="containsBlanks" dxfId="146" priority="27">
      <formula>LEN(TRIM(D30))=0</formula>
    </cfRule>
  </conditionalFormatting>
  <conditionalFormatting sqref="C35">
    <cfRule type="containsBlanks" dxfId="145" priority="30">
      <formula>LEN(TRIM(C35))=0</formula>
    </cfRule>
  </conditionalFormatting>
  <conditionalFormatting sqref="D34">
    <cfRule type="containsBlanks" dxfId="144" priority="29">
      <formula>LEN(TRIM(D34))=0</formula>
    </cfRule>
  </conditionalFormatting>
  <conditionalFormatting sqref="C39">
    <cfRule type="containsBlanks" dxfId="143" priority="24">
      <formula>LEN(TRIM(C39))=0</formula>
    </cfRule>
  </conditionalFormatting>
  <conditionalFormatting sqref="D38">
    <cfRule type="containsBlanks" dxfId="142" priority="23">
      <formula>LEN(TRIM(D38))=0</formula>
    </cfRule>
  </conditionalFormatting>
  <conditionalFormatting sqref="D42">
    <cfRule type="containsBlanks" dxfId="141" priority="16">
      <formula>LEN(TRIM(D42))=0</formula>
    </cfRule>
  </conditionalFormatting>
  <conditionalFormatting sqref="C43">
    <cfRule type="containsBlanks" dxfId="140" priority="15">
      <formula>LEN(TRIM(C43))=0</formula>
    </cfRule>
  </conditionalFormatting>
  <conditionalFormatting sqref="D46">
    <cfRule type="containsBlanks" dxfId="139" priority="14">
      <formula>LEN(TRIM(D46))=0</formula>
    </cfRule>
  </conditionalFormatting>
  <conditionalFormatting sqref="C47">
    <cfRule type="containsBlanks" dxfId="138" priority="13">
      <formula>LEN(TRIM(C47))=0</formula>
    </cfRule>
  </conditionalFormatting>
  <conditionalFormatting sqref="D50">
    <cfRule type="containsBlanks" dxfId="137" priority="12">
      <formula>LEN(TRIM(D50))=0</formula>
    </cfRule>
  </conditionalFormatting>
  <conditionalFormatting sqref="C51">
    <cfRule type="containsBlanks" dxfId="136" priority="11">
      <formula>LEN(TRIM(C51))=0</formula>
    </cfRule>
  </conditionalFormatting>
  <conditionalFormatting sqref="D70">
    <cfRule type="containsBlanks" dxfId="135" priority="10">
      <formula>LEN(TRIM(D70))=0</formula>
    </cfRule>
  </conditionalFormatting>
  <conditionalFormatting sqref="C71">
    <cfRule type="containsBlanks" dxfId="134" priority="9">
      <formula>LEN(TRIM(C71))=0</formula>
    </cfRule>
  </conditionalFormatting>
  <conditionalFormatting sqref="D74">
    <cfRule type="containsBlanks" dxfId="133" priority="8">
      <formula>LEN(TRIM(D74))=0</formula>
    </cfRule>
  </conditionalFormatting>
  <conditionalFormatting sqref="C75">
    <cfRule type="containsBlanks" dxfId="132" priority="7">
      <formula>LEN(TRIM(C75))=0</formula>
    </cfRule>
  </conditionalFormatting>
  <conditionalFormatting sqref="D78">
    <cfRule type="containsBlanks" dxfId="131" priority="6">
      <formula>LEN(TRIM(D78))=0</formula>
    </cfRule>
  </conditionalFormatting>
  <conditionalFormatting sqref="C79">
    <cfRule type="containsBlanks" dxfId="130" priority="5">
      <formula>LEN(TRIM(C79))=0</formula>
    </cfRule>
  </conditionalFormatting>
  <conditionalFormatting sqref="D82">
    <cfRule type="containsBlanks" dxfId="129" priority="4">
      <formula>LEN(TRIM(D82))=0</formula>
    </cfRule>
  </conditionalFormatting>
  <conditionalFormatting sqref="C83">
    <cfRule type="containsBlanks" dxfId="128" priority="3">
      <formula>LEN(TRIM(C83))=0</formula>
    </cfRule>
  </conditionalFormatting>
  <conditionalFormatting sqref="D86">
    <cfRule type="containsBlanks" dxfId="127" priority="2">
      <formula>LEN(TRIM(D86))=0</formula>
    </cfRule>
  </conditionalFormatting>
  <conditionalFormatting sqref="C87">
    <cfRule type="containsBlanks" dxfId="126" priority="1">
      <formula>LEN(TRIM(C87))=0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16D0-B6C3-4837-9803-4F83EAA68382}">
  <sheetPr codeName="Sheet8">
    <tabColor theme="5"/>
  </sheetPr>
  <dimension ref="A1:S1067"/>
  <sheetViews>
    <sheetView showGridLines="0" workbookViewId="0">
      <selection activeCell="P1065" sqref="P1065"/>
    </sheetView>
  </sheetViews>
  <sheetFormatPr defaultColWidth="8.85546875" defaultRowHeight="16.5" x14ac:dyDescent="0.3"/>
  <cols>
    <col min="1" max="1" width="8.7109375" style="18" customWidth="1"/>
    <col min="2" max="2" width="41.42578125" style="18" customWidth="1"/>
    <col min="3" max="4" width="7.42578125" style="18" customWidth="1"/>
    <col min="5" max="5" width="10.28515625" style="18" customWidth="1"/>
    <col min="6" max="6" width="14.7109375" style="18" customWidth="1"/>
    <col min="7" max="7" width="25.140625" style="18" bestFit="1" customWidth="1"/>
    <col min="8" max="8" width="14.5703125" style="18" bestFit="1" customWidth="1"/>
    <col min="9" max="9" width="8.28515625" style="18" bestFit="1" customWidth="1"/>
    <col min="10" max="10" width="9.42578125" style="18" bestFit="1" customWidth="1"/>
    <col min="11" max="11" width="13.42578125" style="18" bestFit="1" customWidth="1"/>
    <col min="12" max="12" width="8.85546875" style="18"/>
    <col min="13" max="13" width="9" style="18" bestFit="1" customWidth="1"/>
    <col min="14" max="14" width="10.5703125" style="18" bestFit="1" customWidth="1"/>
    <col min="15" max="15" width="12.85546875" style="18" bestFit="1" customWidth="1"/>
    <col min="16" max="16" width="36" style="18" bestFit="1" customWidth="1"/>
    <col min="17" max="16384" width="8.85546875" style="18"/>
  </cols>
  <sheetData>
    <row r="1" spans="1:19" ht="16.899999999999999" customHeight="1" x14ac:dyDescent="0.3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55"/>
    </row>
    <row r="2" spans="1:19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55"/>
    </row>
    <row r="3" spans="1:19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55"/>
    </row>
    <row r="4" spans="1:19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55"/>
    </row>
    <row r="5" spans="1:19" x14ac:dyDescent="0.3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55"/>
    </row>
    <row r="6" spans="1:19" x14ac:dyDescent="0.3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55"/>
    </row>
    <row r="7" spans="1:19" x14ac:dyDescent="0.3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55"/>
    </row>
    <row r="8" spans="1:19" ht="105" customHeight="1" x14ac:dyDescent="0.3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55"/>
    </row>
    <row r="9" spans="1:19" x14ac:dyDescent="0.3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9" x14ac:dyDescent="0.3">
      <c r="A10" s="354" t="s">
        <v>98</v>
      </c>
      <c r="B10" s="354"/>
      <c r="C10" s="354"/>
      <c r="D10" s="354"/>
      <c r="E10" s="354"/>
      <c r="F10" s="256" t="s">
        <v>286</v>
      </c>
      <c r="G10" s="257"/>
      <c r="H10" s="55"/>
      <c r="I10" s="55"/>
      <c r="J10" s="55"/>
    </row>
    <row r="11" spans="1:19" ht="17.25" thickBot="1" x14ac:dyDescent="0.35">
      <c r="A11" s="56" t="s">
        <v>287</v>
      </c>
      <c r="B11" s="101"/>
      <c r="C11" s="57"/>
      <c r="D11" s="58"/>
      <c r="E11" s="58" t="str">
        <f>IFERROR(VLOOKUP(B11,Admin_Lists!$A$9:$B$49,2,FALSE),"")</f>
        <v/>
      </c>
      <c r="O11" s="355" t="s">
        <v>288</v>
      </c>
      <c r="P11" s="355"/>
      <c r="Q11" s="355"/>
      <c r="R11" s="355"/>
      <c r="S11" s="355"/>
    </row>
    <row r="12" spans="1:19" ht="17.45" customHeight="1" thickBot="1" x14ac:dyDescent="0.35">
      <c r="A12" s="190"/>
      <c r="B12" s="191" t="s">
        <v>289</v>
      </c>
      <c r="C12" s="353">
        <f>'Sq. Ft. Area Individual Files'!D10</f>
        <v>0</v>
      </c>
      <c r="D12" s="353"/>
      <c r="E12" s="234">
        <f>'Sq. Ft. Area Individual Files'!C11</f>
        <v>0</v>
      </c>
      <c r="F12" s="59"/>
      <c r="O12" s="60" t="s">
        <v>287</v>
      </c>
      <c r="P12" s="61" t="s">
        <v>244</v>
      </c>
      <c r="Q12" s="62"/>
      <c r="R12" s="97"/>
      <c r="S12" s="97">
        <v>0.66</v>
      </c>
    </row>
    <row r="13" spans="1:19" ht="53.45" customHeight="1" x14ac:dyDescent="0.3">
      <c r="A13" s="63" t="s">
        <v>290</v>
      </c>
      <c r="B13" s="64" t="s">
        <v>291</v>
      </c>
      <c r="C13" s="64" t="s">
        <v>292</v>
      </c>
      <c r="D13" s="64" t="s">
        <v>293</v>
      </c>
      <c r="E13" s="64" t="s">
        <v>294</v>
      </c>
      <c r="F13" s="64" t="s">
        <v>295</v>
      </c>
      <c r="G13" s="63" t="s">
        <v>296</v>
      </c>
      <c r="H13" s="64" t="s">
        <v>297</v>
      </c>
      <c r="I13" s="64" t="s">
        <v>298</v>
      </c>
      <c r="J13" s="64" t="s">
        <v>299</v>
      </c>
      <c r="O13" s="65" t="s">
        <v>290</v>
      </c>
      <c r="P13" s="65" t="s">
        <v>291</v>
      </c>
      <c r="Q13" s="65" t="s">
        <v>292</v>
      </c>
      <c r="R13" s="65" t="s">
        <v>293</v>
      </c>
      <c r="S13" s="65" t="s">
        <v>300</v>
      </c>
    </row>
    <row r="14" spans="1:19" x14ac:dyDescent="0.3">
      <c r="A14" s="102"/>
      <c r="B14" s="102"/>
      <c r="C14" s="103"/>
      <c r="D14" s="103"/>
      <c r="E14" s="67">
        <f t="shared" ref="E14:E19" si="0">C14*D14</f>
        <v>0</v>
      </c>
      <c r="F14" s="259"/>
      <c r="G14" s="259"/>
      <c r="H14" s="249" t="str">
        <f t="shared" ref="H14:H49" si="1">IF(AND(F14="Yes",Facility_Type="Commercial"),(E14/1000*0.14),IF(AND(F14="Yes",Facility_Type="Industrial",G14="Non-High Bay"),(E14/1000*0.18),IF(AND(F14="Yes",Facility_Type="Schools &amp; Government",G14="Non-High Bay"),(E14/1000*0.14),"")))</f>
        <v/>
      </c>
      <c r="I14" s="102" t="str">
        <f t="shared" ref="I14:I49" si="2">IF(AND(F14="Yes",Facility_Type="Commercial"),((1-SFBASE_Commercial)-(1-SFE_Commercial))*E14/1000*Hrs_Commercial,IF(AND(F14="Yes",Facility_Type="Industrial",G14="Non-High Bay"),((1-SFBASE_Industrial)-(1-SFE_Industrial))*E14/1000*Hrs_Industrial,IF(AND(F14="Yes",Facility_Type="Schools &amp; Government",G14="Non-High Bay"),(((1-SFBASE_SG)-(1-SFE_SG))*E14/1000*Hrs_SG),"")))</f>
        <v/>
      </c>
      <c r="J14" s="102" t="str">
        <f t="shared" ref="J14:J49" si="3">IFERROR(I14*EUL,"")</f>
        <v/>
      </c>
      <c r="O14" s="68" t="s">
        <v>301</v>
      </c>
      <c r="P14" s="68" t="s">
        <v>302</v>
      </c>
      <c r="Q14" s="69">
        <v>4</v>
      </c>
      <c r="R14" s="69">
        <v>150</v>
      </c>
      <c r="S14" s="69">
        <f t="shared" ref="S14:S19" si="4">Q14*R14</f>
        <v>600</v>
      </c>
    </row>
    <row r="15" spans="1:19" ht="19.5" customHeight="1" x14ac:dyDescent="0.3">
      <c r="A15" s="102"/>
      <c r="B15" s="102"/>
      <c r="C15" s="103"/>
      <c r="D15" s="103"/>
      <c r="E15" s="67">
        <f t="shared" si="0"/>
        <v>0</v>
      </c>
      <c r="F15" s="259"/>
      <c r="G15" s="259"/>
      <c r="H15" s="249" t="str">
        <f t="shared" si="1"/>
        <v/>
      </c>
      <c r="I15" s="102" t="str">
        <f t="shared" si="2"/>
        <v/>
      </c>
      <c r="J15" s="102" t="str">
        <f t="shared" si="3"/>
        <v/>
      </c>
      <c r="O15" s="68" t="s">
        <v>303</v>
      </c>
      <c r="P15" s="117" t="s">
        <v>304</v>
      </c>
      <c r="Q15" s="69">
        <v>10</v>
      </c>
      <c r="R15" s="69">
        <v>49</v>
      </c>
      <c r="S15" s="69">
        <f t="shared" si="4"/>
        <v>490</v>
      </c>
    </row>
    <row r="16" spans="1:19" x14ac:dyDescent="0.3">
      <c r="A16" s="102"/>
      <c r="B16" s="102"/>
      <c r="C16" s="103"/>
      <c r="D16" s="103"/>
      <c r="E16" s="67">
        <f t="shared" si="0"/>
        <v>0</v>
      </c>
      <c r="F16" s="259"/>
      <c r="G16" s="259"/>
      <c r="H16" s="249" t="str">
        <f t="shared" si="1"/>
        <v/>
      </c>
      <c r="I16" s="102" t="str">
        <f t="shared" si="2"/>
        <v/>
      </c>
      <c r="J16" s="102" t="str">
        <f t="shared" si="3"/>
        <v/>
      </c>
      <c r="O16" s="68" t="s">
        <v>305</v>
      </c>
      <c r="P16" s="68" t="s">
        <v>306</v>
      </c>
      <c r="Q16" s="69">
        <v>251</v>
      </c>
      <c r="R16" s="69">
        <v>55</v>
      </c>
      <c r="S16" s="69">
        <f t="shared" si="4"/>
        <v>13805</v>
      </c>
    </row>
    <row r="17" spans="1:19" x14ac:dyDescent="0.3">
      <c r="A17" s="102"/>
      <c r="B17" s="102"/>
      <c r="C17" s="103"/>
      <c r="D17" s="103"/>
      <c r="E17" s="67">
        <f t="shared" si="0"/>
        <v>0</v>
      </c>
      <c r="F17" s="259"/>
      <c r="G17" s="259"/>
      <c r="H17" s="249" t="str">
        <f t="shared" si="1"/>
        <v/>
      </c>
      <c r="I17" s="102" t="str">
        <f t="shared" si="2"/>
        <v/>
      </c>
      <c r="J17" s="102" t="str">
        <f t="shared" si="3"/>
        <v/>
      </c>
      <c r="O17" s="68" t="s">
        <v>307</v>
      </c>
      <c r="P17" s="68" t="s">
        <v>306</v>
      </c>
      <c r="Q17" s="69">
        <v>359</v>
      </c>
      <c r="R17" s="69">
        <v>43</v>
      </c>
      <c r="S17" s="69">
        <f t="shared" si="4"/>
        <v>15437</v>
      </c>
    </row>
    <row r="18" spans="1:19" x14ac:dyDescent="0.3">
      <c r="A18" s="102"/>
      <c r="B18" s="102"/>
      <c r="C18" s="103"/>
      <c r="D18" s="103"/>
      <c r="E18" s="67">
        <f t="shared" si="0"/>
        <v>0</v>
      </c>
      <c r="F18" s="259"/>
      <c r="G18" s="259"/>
      <c r="H18" s="249" t="str">
        <f t="shared" si="1"/>
        <v/>
      </c>
      <c r="I18" s="102" t="str">
        <f t="shared" si="2"/>
        <v/>
      </c>
      <c r="J18" s="102" t="str">
        <f t="shared" si="3"/>
        <v/>
      </c>
      <c r="O18" s="68" t="s">
        <v>308</v>
      </c>
      <c r="P18" s="68" t="s">
        <v>306</v>
      </c>
      <c r="Q18" s="69">
        <v>1</v>
      </c>
      <c r="R18" s="69">
        <v>43</v>
      </c>
      <c r="S18" s="69">
        <f t="shared" si="4"/>
        <v>43</v>
      </c>
    </row>
    <row r="19" spans="1:19" x14ac:dyDescent="0.3">
      <c r="A19" s="102"/>
      <c r="B19" s="102"/>
      <c r="C19" s="103"/>
      <c r="D19" s="103"/>
      <c r="E19" s="67">
        <f t="shared" si="0"/>
        <v>0</v>
      </c>
      <c r="F19" s="259"/>
      <c r="G19" s="259"/>
      <c r="H19" s="249" t="str">
        <f t="shared" si="1"/>
        <v/>
      </c>
      <c r="I19" s="102" t="str">
        <f t="shared" si="2"/>
        <v/>
      </c>
      <c r="J19" s="102" t="str">
        <f t="shared" si="3"/>
        <v/>
      </c>
      <c r="O19" s="68" t="s">
        <v>309</v>
      </c>
      <c r="P19" s="68" t="s">
        <v>310</v>
      </c>
      <c r="Q19" s="69">
        <v>2</v>
      </c>
      <c r="R19" s="69">
        <v>48</v>
      </c>
      <c r="S19" s="69">
        <f t="shared" si="4"/>
        <v>96</v>
      </c>
    </row>
    <row r="20" spans="1:19" x14ac:dyDescent="0.3">
      <c r="A20" s="102"/>
      <c r="B20" s="102"/>
      <c r="C20" s="103"/>
      <c r="D20" s="103"/>
      <c r="E20" s="67">
        <f t="shared" ref="E20:E46" si="5">C20*D20</f>
        <v>0</v>
      </c>
      <c r="F20" s="259"/>
      <c r="G20" s="259"/>
      <c r="H20" s="249" t="str">
        <f t="shared" si="1"/>
        <v/>
      </c>
      <c r="I20" s="102" t="str">
        <f t="shared" si="2"/>
        <v/>
      </c>
      <c r="J20" s="102" t="str">
        <f t="shared" si="3"/>
        <v/>
      </c>
    </row>
    <row r="21" spans="1:19" x14ac:dyDescent="0.3">
      <c r="A21" s="102"/>
      <c r="B21" s="102"/>
      <c r="C21" s="103"/>
      <c r="D21" s="103"/>
      <c r="E21" s="67">
        <f t="shared" si="5"/>
        <v>0</v>
      </c>
      <c r="F21" s="259"/>
      <c r="G21" s="259"/>
      <c r="H21" s="249" t="str">
        <f t="shared" si="1"/>
        <v/>
      </c>
      <c r="I21" s="102" t="str">
        <f t="shared" si="2"/>
        <v/>
      </c>
      <c r="J21" s="102" t="str">
        <f t="shared" si="3"/>
        <v/>
      </c>
    </row>
    <row r="22" spans="1:19" x14ac:dyDescent="0.3">
      <c r="A22" s="102"/>
      <c r="B22" s="102"/>
      <c r="C22" s="103"/>
      <c r="D22" s="103"/>
      <c r="E22" s="67">
        <f t="shared" si="5"/>
        <v>0</v>
      </c>
      <c r="F22" s="259"/>
      <c r="G22" s="259"/>
      <c r="H22" s="249" t="str">
        <f t="shared" si="1"/>
        <v/>
      </c>
      <c r="I22" s="102" t="str">
        <f t="shared" si="2"/>
        <v/>
      </c>
      <c r="J22" s="102" t="str">
        <f t="shared" si="3"/>
        <v/>
      </c>
    </row>
    <row r="23" spans="1:19" ht="16.149999999999999" customHeight="1" x14ac:dyDescent="0.3">
      <c r="A23" s="102"/>
      <c r="B23" s="102"/>
      <c r="C23" s="103"/>
      <c r="D23" s="103"/>
      <c r="E23" s="67">
        <f t="shared" si="5"/>
        <v>0</v>
      </c>
      <c r="F23" s="259"/>
      <c r="G23" s="259"/>
      <c r="H23" s="249" t="str">
        <f t="shared" si="1"/>
        <v/>
      </c>
      <c r="I23" s="102" t="str">
        <f t="shared" si="2"/>
        <v/>
      </c>
      <c r="J23" s="102" t="str">
        <f t="shared" si="3"/>
        <v/>
      </c>
    </row>
    <row r="24" spans="1:19" ht="16.899999999999999" customHeight="1" x14ac:dyDescent="0.3">
      <c r="A24" s="102"/>
      <c r="B24" s="102"/>
      <c r="C24" s="103"/>
      <c r="D24" s="103"/>
      <c r="E24" s="67">
        <f t="shared" si="5"/>
        <v>0</v>
      </c>
      <c r="F24" s="259"/>
      <c r="G24" s="259"/>
      <c r="H24" s="249" t="str">
        <f t="shared" si="1"/>
        <v/>
      </c>
      <c r="I24" s="102" t="str">
        <f t="shared" si="2"/>
        <v/>
      </c>
      <c r="J24" s="102" t="str">
        <f t="shared" si="3"/>
        <v/>
      </c>
      <c r="M24" s="44"/>
      <c r="N24" s="44"/>
    </row>
    <row r="25" spans="1:19" x14ac:dyDescent="0.3">
      <c r="A25" s="102"/>
      <c r="B25" s="102"/>
      <c r="C25" s="103"/>
      <c r="D25" s="103"/>
      <c r="E25" s="67">
        <f t="shared" si="5"/>
        <v>0</v>
      </c>
      <c r="F25" s="259"/>
      <c r="G25" s="259"/>
      <c r="H25" s="249" t="str">
        <f t="shared" si="1"/>
        <v/>
      </c>
      <c r="I25" s="102" t="str">
        <f t="shared" si="2"/>
        <v/>
      </c>
      <c r="J25" s="102" t="str">
        <f t="shared" si="3"/>
        <v/>
      </c>
      <c r="M25" s="44"/>
      <c r="N25" s="44"/>
    </row>
    <row r="26" spans="1:19" ht="16.899999999999999" customHeight="1" x14ac:dyDescent="0.3">
      <c r="A26" s="102"/>
      <c r="B26" s="102"/>
      <c r="C26" s="103"/>
      <c r="D26" s="103"/>
      <c r="E26" s="67">
        <f t="shared" si="5"/>
        <v>0</v>
      </c>
      <c r="F26" s="259"/>
      <c r="G26" s="259"/>
      <c r="H26" s="249" t="str">
        <f t="shared" si="1"/>
        <v/>
      </c>
      <c r="I26" s="102" t="str">
        <f t="shared" si="2"/>
        <v/>
      </c>
      <c r="J26" s="102" t="str">
        <f t="shared" si="3"/>
        <v/>
      </c>
      <c r="M26" s="44"/>
      <c r="N26" s="44"/>
    </row>
    <row r="27" spans="1:19" x14ac:dyDescent="0.3">
      <c r="A27" s="102"/>
      <c r="B27" s="102"/>
      <c r="C27" s="103"/>
      <c r="D27" s="103"/>
      <c r="E27" s="67">
        <f t="shared" si="5"/>
        <v>0</v>
      </c>
      <c r="F27" s="259"/>
      <c r="G27" s="259"/>
      <c r="H27" s="249" t="str">
        <f t="shared" si="1"/>
        <v/>
      </c>
      <c r="I27" s="102" t="str">
        <f t="shared" si="2"/>
        <v/>
      </c>
      <c r="J27" s="102" t="str">
        <f t="shared" si="3"/>
        <v/>
      </c>
    </row>
    <row r="28" spans="1:19" x14ac:dyDescent="0.3">
      <c r="A28" s="102"/>
      <c r="B28" s="102"/>
      <c r="C28" s="103"/>
      <c r="D28" s="103"/>
      <c r="E28" s="67">
        <f t="shared" si="5"/>
        <v>0</v>
      </c>
      <c r="F28" s="259"/>
      <c r="G28" s="259"/>
      <c r="H28" s="249" t="str">
        <f t="shared" si="1"/>
        <v/>
      </c>
      <c r="I28" s="102" t="str">
        <f t="shared" si="2"/>
        <v/>
      </c>
      <c r="J28" s="102" t="str">
        <f t="shared" si="3"/>
        <v/>
      </c>
    </row>
    <row r="29" spans="1:19" x14ac:dyDescent="0.3">
      <c r="A29" s="102"/>
      <c r="B29" s="102"/>
      <c r="C29" s="103"/>
      <c r="D29" s="103"/>
      <c r="E29" s="67">
        <f t="shared" si="5"/>
        <v>0</v>
      </c>
      <c r="F29" s="259"/>
      <c r="G29" s="259"/>
      <c r="H29" s="249" t="str">
        <f t="shared" si="1"/>
        <v/>
      </c>
      <c r="I29" s="102" t="str">
        <f t="shared" si="2"/>
        <v/>
      </c>
      <c r="J29" s="102" t="str">
        <f t="shared" si="3"/>
        <v/>
      </c>
    </row>
    <row r="30" spans="1:19" x14ac:dyDescent="0.3">
      <c r="A30" s="102"/>
      <c r="B30" s="102"/>
      <c r="C30" s="103"/>
      <c r="D30" s="103"/>
      <c r="E30" s="67">
        <f t="shared" si="5"/>
        <v>0</v>
      </c>
      <c r="F30" s="259"/>
      <c r="G30" s="259"/>
      <c r="H30" s="249" t="str">
        <f t="shared" si="1"/>
        <v/>
      </c>
      <c r="I30" s="102" t="str">
        <f t="shared" si="2"/>
        <v/>
      </c>
      <c r="J30" s="102" t="str">
        <f t="shared" si="3"/>
        <v/>
      </c>
    </row>
    <row r="31" spans="1:19" x14ac:dyDescent="0.3">
      <c r="A31" s="102"/>
      <c r="B31" s="102"/>
      <c r="C31" s="103"/>
      <c r="D31" s="103"/>
      <c r="E31" s="67">
        <f t="shared" si="5"/>
        <v>0</v>
      </c>
      <c r="F31" s="259"/>
      <c r="G31" s="259"/>
      <c r="H31" s="249" t="str">
        <f t="shared" si="1"/>
        <v/>
      </c>
      <c r="I31" s="102" t="str">
        <f t="shared" si="2"/>
        <v/>
      </c>
      <c r="J31" s="102" t="str">
        <f t="shared" si="3"/>
        <v/>
      </c>
    </row>
    <row r="32" spans="1:19" x14ac:dyDescent="0.3">
      <c r="A32" s="102"/>
      <c r="B32" s="102"/>
      <c r="C32" s="103"/>
      <c r="D32" s="103"/>
      <c r="E32" s="67">
        <f t="shared" si="5"/>
        <v>0</v>
      </c>
      <c r="F32" s="259"/>
      <c r="G32" s="259"/>
      <c r="H32" s="249" t="str">
        <f t="shared" si="1"/>
        <v/>
      </c>
      <c r="I32" s="102" t="str">
        <f t="shared" si="2"/>
        <v/>
      </c>
      <c r="J32" s="102" t="str">
        <f t="shared" si="3"/>
        <v/>
      </c>
    </row>
    <row r="33" spans="1:10" x14ac:dyDescent="0.3">
      <c r="A33" s="102"/>
      <c r="B33" s="102"/>
      <c r="C33" s="103"/>
      <c r="D33" s="103"/>
      <c r="E33" s="67">
        <f t="shared" si="5"/>
        <v>0</v>
      </c>
      <c r="F33" s="259"/>
      <c r="G33" s="259"/>
      <c r="H33" s="249" t="str">
        <f t="shared" si="1"/>
        <v/>
      </c>
      <c r="I33" s="102" t="str">
        <f t="shared" si="2"/>
        <v/>
      </c>
      <c r="J33" s="102" t="str">
        <f t="shared" si="3"/>
        <v/>
      </c>
    </row>
    <row r="34" spans="1:10" x14ac:dyDescent="0.3">
      <c r="A34" s="102"/>
      <c r="B34" s="102"/>
      <c r="C34" s="103"/>
      <c r="D34" s="103"/>
      <c r="E34" s="67">
        <f t="shared" si="5"/>
        <v>0</v>
      </c>
      <c r="F34" s="259"/>
      <c r="G34" s="259"/>
      <c r="H34" s="249" t="str">
        <f t="shared" si="1"/>
        <v/>
      </c>
      <c r="I34" s="102" t="str">
        <f t="shared" si="2"/>
        <v/>
      </c>
      <c r="J34" s="102" t="str">
        <f t="shared" si="3"/>
        <v/>
      </c>
    </row>
    <row r="35" spans="1:10" x14ac:dyDescent="0.3">
      <c r="A35" s="102"/>
      <c r="B35" s="102"/>
      <c r="C35" s="103"/>
      <c r="D35" s="103"/>
      <c r="E35" s="67">
        <f t="shared" si="5"/>
        <v>0</v>
      </c>
      <c r="F35" s="259"/>
      <c r="G35" s="259"/>
      <c r="H35" s="249" t="str">
        <f t="shared" si="1"/>
        <v/>
      </c>
      <c r="I35" s="102" t="str">
        <f t="shared" si="2"/>
        <v/>
      </c>
      <c r="J35" s="102" t="str">
        <f t="shared" si="3"/>
        <v/>
      </c>
    </row>
    <row r="36" spans="1:10" x14ac:dyDescent="0.3">
      <c r="A36" s="102"/>
      <c r="B36" s="102"/>
      <c r="C36" s="103"/>
      <c r="D36" s="103"/>
      <c r="E36" s="67">
        <f t="shared" ref="E36:E44" si="6">C36*D36</f>
        <v>0</v>
      </c>
      <c r="F36" s="259"/>
      <c r="G36" s="259"/>
      <c r="H36" s="249" t="str">
        <f t="shared" si="1"/>
        <v/>
      </c>
      <c r="I36" s="102" t="str">
        <f t="shared" si="2"/>
        <v/>
      </c>
      <c r="J36" s="102" t="str">
        <f t="shared" si="3"/>
        <v/>
      </c>
    </row>
    <row r="37" spans="1:10" x14ac:dyDescent="0.3">
      <c r="A37" s="102"/>
      <c r="B37" s="102"/>
      <c r="C37" s="103"/>
      <c r="D37" s="103"/>
      <c r="E37" s="67">
        <f t="shared" si="6"/>
        <v>0</v>
      </c>
      <c r="F37" s="259"/>
      <c r="G37" s="259"/>
      <c r="H37" s="249" t="str">
        <f t="shared" si="1"/>
        <v/>
      </c>
      <c r="I37" s="102" t="str">
        <f t="shared" si="2"/>
        <v/>
      </c>
      <c r="J37" s="102" t="str">
        <f t="shared" si="3"/>
        <v/>
      </c>
    </row>
    <row r="38" spans="1:10" x14ac:dyDescent="0.3">
      <c r="A38" s="102"/>
      <c r="B38" s="102"/>
      <c r="C38" s="103"/>
      <c r="D38" s="103"/>
      <c r="E38" s="67">
        <f t="shared" si="6"/>
        <v>0</v>
      </c>
      <c r="F38" s="259"/>
      <c r="G38" s="259"/>
      <c r="H38" s="249" t="str">
        <f t="shared" si="1"/>
        <v/>
      </c>
      <c r="I38" s="102" t="str">
        <f t="shared" si="2"/>
        <v/>
      </c>
      <c r="J38" s="102" t="str">
        <f t="shared" si="3"/>
        <v/>
      </c>
    </row>
    <row r="39" spans="1:10" x14ac:dyDescent="0.3">
      <c r="A39" s="102"/>
      <c r="B39" s="102"/>
      <c r="C39" s="103"/>
      <c r="D39" s="103"/>
      <c r="E39" s="67">
        <f t="shared" si="6"/>
        <v>0</v>
      </c>
      <c r="F39" s="259"/>
      <c r="G39" s="259"/>
      <c r="H39" s="249" t="str">
        <f t="shared" si="1"/>
        <v/>
      </c>
      <c r="I39" s="102" t="str">
        <f t="shared" si="2"/>
        <v/>
      </c>
      <c r="J39" s="102" t="str">
        <f t="shared" si="3"/>
        <v/>
      </c>
    </row>
    <row r="40" spans="1:10" x14ac:dyDescent="0.3">
      <c r="A40" s="102"/>
      <c r="B40" s="102"/>
      <c r="C40" s="103"/>
      <c r="D40" s="103"/>
      <c r="E40" s="67">
        <f t="shared" si="6"/>
        <v>0</v>
      </c>
      <c r="F40" s="259"/>
      <c r="G40" s="259"/>
      <c r="H40" s="249" t="str">
        <f t="shared" si="1"/>
        <v/>
      </c>
      <c r="I40" s="102" t="str">
        <f t="shared" si="2"/>
        <v/>
      </c>
      <c r="J40" s="102" t="str">
        <f t="shared" si="3"/>
        <v/>
      </c>
    </row>
    <row r="41" spans="1:10" x14ac:dyDescent="0.3">
      <c r="A41" s="102"/>
      <c r="B41" s="102"/>
      <c r="C41" s="103"/>
      <c r="D41" s="103"/>
      <c r="E41" s="67">
        <f t="shared" si="6"/>
        <v>0</v>
      </c>
      <c r="F41" s="259"/>
      <c r="G41" s="259"/>
      <c r="H41" s="249" t="str">
        <f t="shared" si="1"/>
        <v/>
      </c>
      <c r="I41" s="102" t="str">
        <f t="shared" si="2"/>
        <v/>
      </c>
      <c r="J41" s="102" t="str">
        <f t="shared" si="3"/>
        <v/>
      </c>
    </row>
    <row r="42" spans="1:10" x14ac:dyDescent="0.3">
      <c r="A42" s="102"/>
      <c r="B42" s="102"/>
      <c r="C42" s="103"/>
      <c r="D42" s="103"/>
      <c r="E42" s="67">
        <f t="shared" si="6"/>
        <v>0</v>
      </c>
      <c r="F42" s="259"/>
      <c r="G42" s="259"/>
      <c r="H42" s="249" t="str">
        <f t="shared" si="1"/>
        <v/>
      </c>
      <c r="I42" s="102" t="str">
        <f t="shared" si="2"/>
        <v/>
      </c>
      <c r="J42" s="102" t="str">
        <f t="shared" si="3"/>
        <v/>
      </c>
    </row>
    <row r="43" spans="1:10" x14ac:dyDescent="0.3">
      <c r="A43" s="102"/>
      <c r="B43" s="102"/>
      <c r="C43" s="103"/>
      <c r="D43" s="103"/>
      <c r="E43" s="67">
        <f t="shared" si="6"/>
        <v>0</v>
      </c>
      <c r="F43" s="259"/>
      <c r="G43" s="259"/>
      <c r="H43" s="249" t="str">
        <f t="shared" si="1"/>
        <v/>
      </c>
      <c r="I43" s="102" t="str">
        <f t="shared" si="2"/>
        <v/>
      </c>
      <c r="J43" s="102" t="str">
        <f t="shared" si="3"/>
        <v/>
      </c>
    </row>
    <row r="44" spans="1:10" x14ac:dyDescent="0.3">
      <c r="A44" s="102"/>
      <c r="B44" s="102"/>
      <c r="C44" s="103"/>
      <c r="D44" s="103"/>
      <c r="E44" s="67">
        <f t="shared" si="6"/>
        <v>0</v>
      </c>
      <c r="F44" s="259"/>
      <c r="G44" s="259"/>
      <c r="H44" s="249" t="str">
        <f t="shared" si="1"/>
        <v/>
      </c>
      <c r="I44" s="102" t="str">
        <f t="shared" si="2"/>
        <v/>
      </c>
      <c r="J44" s="102" t="str">
        <f t="shared" si="3"/>
        <v/>
      </c>
    </row>
    <row r="45" spans="1:10" x14ac:dyDescent="0.3">
      <c r="A45" s="102"/>
      <c r="B45" s="102"/>
      <c r="C45" s="103"/>
      <c r="D45" s="103"/>
      <c r="E45" s="67">
        <f t="shared" si="5"/>
        <v>0</v>
      </c>
      <c r="F45" s="259"/>
      <c r="G45" s="259"/>
      <c r="H45" s="249" t="str">
        <f t="shared" si="1"/>
        <v/>
      </c>
      <c r="I45" s="102" t="str">
        <f t="shared" si="2"/>
        <v/>
      </c>
      <c r="J45" s="102" t="str">
        <f t="shared" si="3"/>
        <v/>
      </c>
    </row>
    <row r="46" spans="1:10" x14ac:dyDescent="0.3">
      <c r="A46" s="102"/>
      <c r="B46" s="102"/>
      <c r="C46" s="103"/>
      <c r="D46" s="103"/>
      <c r="E46" s="67">
        <f t="shared" si="5"/>
        <v>0</v>
      </c>
      <c r="F46" s="259"/>
      <c r="G46" s="259"/>
      <c r="H46" s="249" t="str">
        <f t="shared" si="1"/>
        <v/>
      </c>
      <c r="I46" s="102" t="str">
        <f t="shared" si="2"/>
        <v/>
      </c>
      <c r="J46" s="102" t="str">
        <f t="shared" si="3"/>
        <v/>
      </c>
    </row>
    <row r="47" spans="1:10" x14ac:dyDescent="0.3">
      <c r="A47" s="102"/>
      <c r="B47" s="102"/>
      <c r="C47" s="102"/>
      <c r="D47" s="102"/>
      <c r="E47" s="66">
        <f t="shared" ref="E47:E49" si="7">D47*C47</f>
        <v>0</v>
      </c>
      <c r="F47" s="259"/>
      <c r="G47" s="259"/>
      <c r="H47" s="249" t="str">
        <f t="shared" si="1"/>
        <v/>
      </c>
      <c r="I47" s="102" t="str">
        <f t="shared" si="2"/>
        <v/>
      </c>
      <c r="J47" s="102" t="str">
        <f t="shared" si="3"/>
        <v/>
      </c>
    </row>
    <row r="48" spans="1:10" x14ac:dyDescent="0.3">
      <c r="A48" s="102"/>
      <c r="B48" s="102"/>
      <c r="C48" s="104"/>
      <c r="D48" s="104"/>
      <c r="E48" s="66">
        <f t="shared" si="7"/>
        <v>0</v>
      </c>
      <c r="F48" s="259"/>
      <c r="G48" s="259"/>
      <c r="H48" s="249" t="str">
        <f t="shared" si="1"/>
        <v/>
      </c>
      <c r="I48" s="102" t="str">
        <f t="shared" si="2"/>
        <v/>
      </c>
      <c r="J48" s="102" t="str">
        <f t="shared" si="3"/>
        <v/>
      </c>
    </row>
    <row r="49" spans="1:10" x14ac:dyDescent="0.3">
      <c r="A49" s="102"/>
      <c r="B49" s="102"/>
      <c r="C49" s="104"/>
      <c r="D49" s="104"/>
      <c r="E49" s="66">
        <f t="shared" si="7"/>
        <v>0</v>
      </c>
      <c r="F49" s="259"/>
      <c r="G49" s="259"/>
      <c r="H49" s="249" t="str">
        <f t="shared" si="1"/>
        <v/>
      </c>
      <c r="I49" s="102" t="str">
        <f t="shared" si="2"/>
        <v/>
      </c>
      <c r="J49" s="102" t="str">
        <f t="shared" si="3"/>
        <v/>
      </c>
    </row>
    <row r="50" spans="1:10" x14ac:dyDescent="0.3">
      <c r="A50" s="66"/>
      <c r="B50" s="70" t="s">
        <v>311</v>
      </c>
      <c r="C50" s="66"/>
      <c r="D50" s="66"/>
      <c r="E50" s="71">
        <f>SUM(E14:E49)</f>
        <v>0</v>
      </c>
      <c r="H50" s="250">
        <f>SUM(H14:H49)</f>
        <v>0</v>
      </c>
      <c r="I50" s="250">
        <f t="shared" ref="I50:J50" si="8">SUM(I14:I49)</f>
        <v>0</v>
      </c>
      <c r="J50" s="250">
        <f t="shared" si="8"/>
        <v>0</v>
      </c>
    </row>
    <row r="52" spans="1:10" x14ac:dyDescent="0.3">
      <c r="A52" s="356" t="s">
        <v>103</v>
      </c>
      <c r="B52" s="356"/>
      <c r="C52" s="356"/>
      <c r="D52" s="356"/>
      <c r="E52" s="356"/>
      <c r="F52" s="256" t="s">
        <v>286</v>
      </c>
      <c r="G52" s="257"/>
    </row>
    <row r="53" spans="1:10" ht="17.25" thickBot="1" x14ac:dyDescent="0.35">
      <c r="A53" s="56" t="s">
        <v>287</v>
      </c>
      <c r="B53" s="101" t="s">
        <v>45</v>
      </c>
      <c r="C53" s="57"/>
      <c r="D53" s="58"/>
      <c r="E53" s="58">
        <f>IFERROR(VLOOKUP(B53,Admin_Lists!$A$9:$B$49,2,FALSE),"")</f>
        <v>0</v>
      </c>
    </row>
    <row r="54" spans="1:10" ht="17.25" x14ac:dyDescent="0.3">
      <c r="A54" s="190"/>
      <c r="B54" s="191" t="s">
        <v>312</v>
      </c>
      <c r="C54" s="353">
        <f>'Sq. Ft. Area Individual Files'!D14</f>
        <v>0</v>
      </c>
      <c r="D54" s="353"/>
      <c r="E54" s="234">
        <f>'Sq. Ft. Area Individual Files'!C15</f>
        <v>0</v>
      </c>
    </row>
    <row r="55" spans="1:10" ht="47.25" x14ac:dyDescent="0.3">
      <c r="A55" s="63" t="s">
        <v>290</v>
      </c>
      <c r="B55" s="64" t="s">
        <v>291</v>
      </c>
      <c r="C55" s="64" t="s">
        <v>292</v>
      </c>
      <c r="D55" s="64" t="s">
        <v>293</v>
      </c>
      <c r="E55" s="64" t="s">
        <v>294</v>
      </c>
      <c r="F55" s="64" t="s">
        <v>295</v>
      </c>
      <c r="G55" s="64" t="s">
        <v>296</v>
      </c>
      <c r="H55" s="64" t="s">
        <v>297</v>
      </c>
      <c r="I55" s="64" t="s">
        <v>298</v>
      </c>
      <c r="J55" s="64" t="s">
        <v>299</v>
      </c>
    </row>
    <row r="56" spans="1:10" x14ac:dyDescent="0.3">
      <c r="A56" s="102"/>
      <c r="B56" s="102"/>
      <c r="C56" s="103"/>
      <c r="D56" s="103"/>
      <c r="E56" s="67">
        <f t="shared" ref="E56:E61" si="9">C56*D56</f>
        <v>0</v>
      </c>
      <c r="F56" s="259"/>
      <c r="G56" s="259"/>
      <c r="H56" s="249" t="str">
        <f t="shared" ref="H56:H91" si="10">IF(AND(F56="Yes",Facility_Type="Commercial"),(E56/1000*0.14),IF(AND(F56="Yes",Facility_Type="Industrial",G56="Non-High Bay"),(E56/1000*0.18),IF(AND(F56="Yes",Facility_Type="Schools &amp; Government",G56="Non-High Bay"),(E56/1000*0.14),"")))</f>
        <v/>
      </c>
      <c r="I56" s="102" t="str">
        <f t="shared" ref="I56:I91" si="11">IF(AND(F56="Yes",Facility_Type="Commercial"),((1-SFBASE_Commercial)-(1-SFE_Commercial))*E56/1000*Hrs_Commercial,IF(AND(F56="Yes",Facility_Type="Industrial",G56="Non-High Bay"),((1-SFBASE_Industrial)-(1-SFE_Industrial))*E56/1000*Hrs_Industrial,IF(AND(F56="Yes",Facility_Type="Schools &amp; Government",G56="Non-High Bay"),(((1-SFBASE_SG)-(1-SFE_SG))*E56/1000*Hrs_SG),"")))</f>
        <v/>
      </c>
      <c r="J56" s="102" t="str">
        <f t="shared" ref="J56:J91" si="12">IFERROR(I56*EUL,"")</f>
        <v/>
      </c>
    </row>
    <row r="57" spans="1:10" x14ac:dyDescent="0.3">
      <c r="A57" s="102"/>
      <c r="B57" s="102"/>
      <c r="C57" s="103"/>
      <c r="D57" s="103"/>
      <c r="E57" s="67">
        <f t="shared" si="9"/>
        <v>0</v>
      </c>
      <c r="F57" s="259"/>
      <c r="G57" s="259"/>
      <c r="H57" s="249" t="str">
        <f t="shared" si="10"/>
        <v/>
      </c>
      <c r="I57" s="102" t="str">
        <f t="shared" si="11"/>
        <v/>
      </c>
      <c r="J57" s="102" t="str">
        <f t="shared" si="12"/>
        <v/>
      </c>
    </row>
    <row r="58" spans="1:10" x14ac:dyDescent="0.3">
      <c r="A58" s="102"/>
      <c r="B58" s="102"/>
      <c r="C58" s="103"/>
      <c r="D58" s="103"/>
      <c r="E58" s="67">
        <f t="shared" si="9"/>
        <v>0</v>
      </c>
      <c r="F58" s="259"/>
      <c r="G58" s="259"/>
      <c r="H58" s="249" t="str">
        <f t="shared" si="10"/>
        <v/>
      </c>
      <c r="I58" s="102" t="str">
        <f t="shared" si="11"/>
        <v/>
      </c>
      <c r="J58" s="102" t="str">
        <f t="shared" si="12"/>
        <v/>
      </c>
    </row>
    <row r="59" spans="1:10" x14ac:dyDescent="0.3">
      <c r="A59" s="102"/>
      <c r="B59" s="102"/>
      <c r="C59" s="103"/>
      <c r="D59" s="103"/>
      <c r="E59" s="67">
        <f t="shared" si="9"/>
        <v>0</v>
      </c>
      <c r="F59" s="259"/>
      <c r="G59" s="259"/>
      <c r="H59" s="249" t="str">
        <f t="shared" si="10"/>
        <v/>
      </c>
      <c r="I59" s="102" t="str">
        <f t="shared" si="11"/>
        <v/>
      </c>
      <c r="J59" s="102" t="str">
        <f t="shared" si="12"/>
        <v/>
      </c>
    </row>
    <row r="60" spans="1:10" x14ac:dyDescent="0.3">
      <c r="A60" s="102"/>
      <c r="B60" s="102"/>
      <c r="C60" s="103"/>
      <c r="D60" s="103"/>
      <c r="E60" s="67">
        <f t="shared" si="9"/>
        <v>0</v>
      </c>
      <c r="F60" s="259"/>
      <c r="G60" s="259"/>
      <c r="H60" s="249" t="str">
        <f t="shared" si="10"/>
        <v/>
      </c>
      <c r="I60" s="102" t="str">
        <f t="shared" si="11"/>
        <v/>
      </c>
      <c r="J60" s="102" t="str">
        <f t="shared" si="12"/>
        <v/>
      </c>
    </row>
    <row r="61" spans="1:10" x14ac:dyDescent="0.3">
      <c r="A61" s="102"/>
      <c r="B61" s="102"/>
      <c r="C61" s="103"/>
      <c r="D61" s="103"/>
      <c r="E61" s="67">
        <f t="shared" si="9"/>
        <v>0</v>
      </c>
      <c r="F61" s="259"/>
      <c r="G61" s="259"/>
      <c r="H61" s="249" t="str">
        <f t="shared" si="10"/>
        <v/>
      </c>
      <c r="I61" s="102" t="str">
        <f t="shared" si="11"/>
        <v/>
      </c>
      <c r="J61" s="102" t="str">
        <f t="shared" si="12"/>
        <v/>
      </c>
    </row>
    <row r="62" spans="1:10" x14ac:dyDescent="0.3">
      <c r="A62" s="102"/>
      <c r="B62" s="102"/>
      <c r="C62" s="102"/>
      <c r="D62" s="102"/>
      <c r="E62" s="66">
        <f t="shared" ref="E62:E90" si="13">D62*C62</f>
        <v>0</v>
      </c>
      <c r="F62" s="259"/>
      <c r="G62" s="259"/>
      <c r="H62" s="249" t="str">
        <f t="shared" si="10"/>
        <v/>
      </c>
      <c r="I62" s="102" t="str">
        <f t="shared" si="11"/>
        <v/>
      </c>
      <c r="J62" s="102" t="str">
        <f t="shared" si="12"/>
        <v/>
      </c>
    </row>
    <row r="63" spans="1:10" x14ac:dyDescent="0.3">
      <c r="A63" s="102"/>
      <c r="B63" s="102"/>
      <c r="C63" s="102"/>
      <c r="D63" s="102"/>
      <c r="E63" s="66">
        <f t="shared" si="13"/>
        <v>0</v>
      </c>
      <c r="F63" s="259"/>
      <c r="G63" s="259"/>
      <c r="H63" s="249" t="str">
        <f t="shared" si="10"/>
        <v/>
      </c>
      <c r="I63" s="102" t="str">
        <f t="shared" si="11"/>
        <v/>
      </c>
      <c r="J63" s="102" t="str">
        <f t="shared" si="12"/>
        <v/>
      </c>
    </row>
    <row r="64" spans="1:10" x14ac:dyDescent="0.3">
      <c r="A64" s="102"/>
      <c r="B64" s="102"/>
      <c r="C64" s="102"/>
      <c r="D64" s="102"/>
      <c r="E64" s="66">
        <f t="shared" si="13"/>
        <v>0</v>
      </c>
      <c r="F64" s="259"/>
      <c r="G64" s="259"/>
      <c r="H64" s="249" t="str">
        <f t="shared" si="10"/>
        <v/>
      </c>
      <c r="I64" s="102" t="str">
        <f t="shared" si="11"/>
        <v/>
      </c>
      <c r="J64" s="102" t="str">
        <f t="shared" si="12"/>
        <v/>
      </c>
    </row>
    <row r="65" spans="1:10" x14ac:dyDescent="0.3">
      <c r="A65" s="102"/>
      <c r="B65" s="102"/>
      <c r="C65" s="102"/>
      <c r="D65" s="102"/>
      <c r="E65" s="66">
        <f t="shared" si="13"/>
        <v>0</v>
      </c>
      <c r="F65" s="259"/>
      <c r="G65" s="259"/>
      <c r="H65" s="249" t="str">
        <f t="shared" si="10"/>
        <v/>
      </c>
      <c r="I65" s="102" t="str">
        <f t="shared" si="11"/>
        <v/>
      </c>
      <c r="J65" s="102" t="str">
        <f t="shared" si="12"/>
        <v/>
      </c>
    </row>
    <row r="66" spans="1:10" x14ac:dyDescent="0.3">
      <c r="A66" s="102"/>
      <c r="B66" s="102"/>
      <c r="C66" s="102"/>
      <c r="D66" s="102"/>
      <c r="E66" s="66">
        <f t="shared" si="13"/>
        <v>0</v>
      </c>
      <c r="F66" s="259"/>
      <c r="G66" s="259"/>
      <c r="H66" s="249" t="str">
        <f t="shared" si="10"/>
        <v/>
      </c>
      <c r="I66" s="102" t="str">
        <f t="shared" si="11"/>
        <v/>
      </c>
      <c r="J66" s="102" t="str">
        <f t="shared" si="12"/>
        <v/>
      </c>
    </row>
    <row r="67" spans="1:10" x14ac:dyDescent="0.3">
      <c r="A67" s="102"/>
      <c r="B67" s="102"/>
      <c r="C67" s="102"/>
      <c r="D67" s="102"/>
      <c r="E67" s="66">
        <f t="shared" si="13"/>
        <v>0</v>
      </c>
      <c r="F67" s="259"/>
      <c r="G67" s="259"/>
      <c r="H67" s="249" t="str">
        <f t="shared" si="10"/>
        <v/>
      </c>
      <c r="I67" s="102" t="str">
        <f t="shared" si="11"/>
        <v/>
      </c>
      <c r="J67" s="102" t="str">
        <f t="shared" si="12"/>
        <v/>
      </c>
    </row>
    <row r="68" spans="1:10" x14ac:dyDescent="0.3">
      <c r="A68" s="102"/>
      <c r="B68" s="102"/>
      <c r="C68" s="102"/>
      <c r="D68" s="102"/>
      <c r="E68" s="66">
        <f t="shared" si="13"/>
        <v>0</v>
      </c>
      <c r="F68" s="259"/>
      <c r="G68" s="259"/>
      <c r="H68" s="249" t="str">
        <f t="shared" si="10"/>
        <v/>
      </c>
      <c r="I68" s="102" t="str">
        <f t="shared" si="11"/>
        <v/>
      </c>
      <c r="J68" s="102" t="str">
        <f t="shared" si="12"/>
        <v/>
      </c>
    </row>
    <row r="69" spans="1:10" ht="16.899999999999999" customHeight="1" x14ac:dyDescent="0.3">
      <c r="A69" s="102"/>
      <c r="B69" s="102"/>
      <c r="C69" s="104"/>
      <c r="D69" s="104"/>
      <c r="E69" s="66">
        <f t="shared" si="13"/>
        <v>0</v>
      </c>
      <c r="F69" s="259"/>
      <c r="G69" s="259"/>
      <c r="H69" s="249" t="str">
        <f t="shared" si="10"/>
        <v/>
      </c>
      <c r="I69" s="102" t="str">
        <f t="shared" si="11"/>
        <v/>
      </c>
      <c r="J69" s="102" t="str">
        <f t="shared" si="12"/>
        <v/>
      </c>
    </row>
    <row r="70" spans="1:10" x14ac:dyDescent="0.3">
      <c r="A70" s="102"/>
      <c r="B70" s="102"/>
      <c r="C70" s="104"/>
      <c r="D70" s="104"/>
      <c r="E70" s="66">
        <f t="shared" si="13"/>
        <v>0</v>
      </c>
      <c r="F70" s="259"/>
      <c r="G70" s="259"/>
      <c r="H70" s="249" t="str">
        <f t="shared" si="10"/>
        <v/>
      </c>
      <c r="I70" s="102" t="str">
        <f t="shared" si="11"/>
        <v/>
      </c>
      <c r="J70" s="102" t="str">
        <f t="shared" si="12"/>
        <v/>
      </c>
    </row>
    <row r="71" spans="1:10" x14ac:dyDescent="0.3">
      <c r="A71" s="102"/>
      <c r="B71" s="102"/>
      <c r="C71" s="104"/>
      <c r="D71" s="104"/>
      <c r="E71" s="66">
        <f t="shared" si="13"/>
        <v>0</v>
      </c>
      <c r="F71" s="259"/>
      <c r="G71" s="259"/>
      <c r="H71" s="249" t="str">
        <f t="shared" si="10"/>
        <v/>
      </c>
      <c r="I71" s="102" t="str">
        <f t="shared" si="11"/>
        <v/>
      </c>
      <c r="J71" s="102" t="str">
        <f t="shared" si="12"/>
        <v/>
      </c>
    </row>
    <row r="72" spans="1:10" x14ac:dyDescent="0.3">
      <c r="A72" s="102"/>
      <c r="B72" s="102"/>
      <c r="C72" s="104"/>
      <c r="D72" s="104"/>
      <c r="E72" s="66">
        <f t="shared" si="13"/>
        <v>0</v>
      </c>
      <c r="F72" s="259"/>
      <c r="G72" s="259"/>
      <c r="H72" s="249" t="str">
        <f t="shared" si="10"/>
        <v/>
      </c>
      <c r="I72" s="102" t="str">
        <f t="shared" si="11"/>
        <v/>
      </c>
      <c r="J72" s="102" t="str">
        <f t="shared" si="12"/>
        <v/>
      </c>
    </row>
    <row r="73" spans="1:10" x14ac:dyDescent="0.3">
      <c r="A73" s="102"/>
      <c r="B73" s="102"/>
      <c r="C73" s="104"/>
      <c r="D73" s="104"/>
      <c r="E73" s="66">
        <f t="shared" si="13"/>
        <v>0</v>
      </c>
      <c r="F73" s="259"/>
      <c r="G73" s="259"/>
      <c r="H73" s="249" t="str">
        <f t="shared" si="10"/>
        <v/>
      </c>
      <c r="I73" s="102" t="str">
        <f t="shared" si="11"/>
        <v/>
      </c>
      <c r="J73" s="102" t="str">
        <f t="shared" si="12"/>
        <v/>
      </c>
    </row>
    <row r="74" spans="1:10" x14ac:dyDescent="0.3">
      <c r="A74" s="102"/>
      <c r="B74" s="102"/>
      <c r="C74" s="104"/>
      <c r="D74" s="104"/>
      <c r="E74" s="66">
        <f t="shared" si="13"/>
        <v>0</v>
      </c>
      <c r="F74" s="259"/>
      <c r="G74" s="259"/>
      <c r="H74" s="249" t="str">
        <f t="shared" si="10"/>
        <v/>
      </c>
      <c r="I74" s="102" t="str">
        <f t="shared" si="11"/>
        <v/>
      </c>
      <c r="J74" s="102" t="str">
        <f t="shared" si="12"/>
        <v/>
      </c>
    </row>
    <row r="75" spans="1:10" x14ac:dyDescent="0.3">
      <c r="A75" s="102"/>
      <c r="B75" s="102"/>
      <c r="C75" s="104"/>
      <c r="D75" s="104"/>
      <c r="E75" s="66">
        <f t="shared" si="13"/>
        <v>0</v>
      </c>
      <c r="F75" s="259"/>
      <c r="G75" s="259"/>
      <c r="H75" s="249" t="str">
        <f t="shared" si="10"/>
        <v/>
      </c>
      <c r="I75" s="102" t="str">
        <f t="shared" si="11"/>
        <v/>
      </c>
      <c r="J75" s="102" t="str">
        <f t="shared" si="12"/>
        <v/>
      </c>
    </row>
    <row r="76" spans="1:10" x14ac:dyDescent="0.3">
      <c r="A76" s="102"/>
      <c r="B76" s="102"/>
      <c r="C76" s="104"/>
      <c r="D76" s="104"/>
      <c r="E76" s="66">
        <f t="shared" si="13"/>
        <v>0</v>
      </c>
      <c r="F76" s="259"/>
      <c r="G76" s="259"/>
      <c r="H76" s="249" t="str">
        <f t="shared" si="10"/>
        <v/>
      </c>
      <c r="I76" s="102" t="str">
        <f t="shared" si="11"/>
        <v/>
      </c>
      <c r="J76" s="102" t="str">
        <f t="shared" si="12"/>
        <v/>
      </c>
    </row>
    <row r="77" spans="1:10" x14ac:dyDescent="0.3">
      <c r="A77" s="102"/>
      <c r="B77" s="102"/>
      <c r="C77" s="104"/>
      <c r="D77" s="104"/>
      <c r="E77" s="66">
        <f t="shared" si="13"/>
        <v>0</v>
      </c>
      <c r="F77" s="259"/>
      <c r="G77" s="259"/>
      <c r="H77" s="249" t="str">
        <f t="shared" si="10"/>
        <v/>
      </c>
      <c r="I77" s="102" t="str">
        <f t="shared" si="11"/>
        <v/>
      </c>
      <c r="J77" s="102" t="str">
        <f t="shared" si="12"/>
        <v/>
      </c>
    </row>
    <row r="78" spans="1:10" x14ac:dyDescent="0.3">
      <c r="A78" s="102"/>
      <c r="B78" s="102"/>
      <c r="C78" s="104"/>
      <c r="D78" s="104"/>
      <c r="E78" s="66">
        <f t="shared" si="13"/>
        <v>0</v>
      </c>
      <c r="F78" s="259"/>
      <c r="G78" s="259"/>
      <c r="H78" s="249" t="str">
        <f t="shared" si="10"/>
        <v/>
      </c>
      <c r="I78" s="102" t="str">
        <f t="shared" si="11"/>
        <v/>
      </c>
      <c r="J78" s="102" t="str">
        <f t="shared" si="12"/>
        <v/>
      </c>
    </row>
    <row r="79" spans="1:10" x14ac:dyDescent="0.3">
      <c r="A79" s="102"/>
      <c r="B79" s="102"/>
      <c r="C79" s="104"/>
      <c r="D79" s="104"/>
      <c r="E79" s="66">
        <f t="shared" si="13"/>
        <v>0</v>
      </c>
      <c r="F79" s="259"/>
      <c r="G79" s="259"/>
      <c r="H79" s="249" t="str">
        <f t="shared" si="10"/>
        <v/>
      </c>
      <c r="I79" s="102" t="str">
        <f t="shared" si="11"/>
        <v/>
      </c>
      <c r="J79" s="102" t="str">
        <f t="shared" si="12"/>
        <v/>
      </c>
    </row>
    <row r="80" spans="1:10" x14ac:dyDescent="0.3">
      <c r="A80" s="102"/>
      <c r="B80" s="102"/>
      <c r="C80" s="104"/>
      <c r="D80" s="104"/>
      <c r="E80" s="66">
        <f t="shared" si="13"/>
        <v>0</v>
      </c>
      <c r="F80" s="259"/>
      <c r="G80" s="259"/>
      <c r="H80" s="249" t="str">
        <f t="shared" si="10"/>
        <v/>
      </c>
      <c r="I80" s="102" t="str">
        <f t="shared" si="11"/>
        <v/>
      </c>
      <c r="J80" s="102" t="str">
        <f t="shared" si="12"/>
        <v/>
      </c>
    </row>
    <row r="81" spans="1:10" x14ac:dyDescent="0.3">
      <c r="A81" s="102"/>
      <c r="B81" s="102"/>
      <c r="C81" s="104"/>
      <c r="D81" s="104"/>
      <c r="E81" s="66">
        <f t="shared" si="13"/>
        <v>0</v>
      </c>
      <c r="F81" s="259"/>
      <c r="G81" s="259"/>
      <c r="H81" s="249" t="str">
        <f t="shared" si="10"/>
        <v/>
      </c>
      <c r="I81" s="102" t="str">
        <f t="shared" si="11"/>
        <v/>
      </c>
      <c r="J81" s="102" t="str">
        <f t="shared" si="12"/>
        <v/>
      </c>
    </row>
    <row r="82" spans="1:10" x14ac:dyDescent="0.3">
      <c r="A82" s="102"/>
      <c r="B82" s="102"/>
      <c r="C82" s="104"/>
      <c r="D82" s="104"/>
      <c r="E82" s="66">
        <f t="shared" si="13"/>
        <v>0</v>
      </c>
      <c r="F82" s="259"/>
      <c r="G82" s="259"/>
      <c r="H82" s="249" t="str">
        <f t="shared" si="10"/>
        <v/>
      </c>
      <c r="I82" s="102" t="str">
        <f t="shared" si="11"/>
        <v/>
      </c>
      <c r="J82" s="102" t="str">
        <f t="shared" si="12"/>
        <v/>
      </c>
    </row>
    <row r="83" spans="1:10" x14ac:dyDescent="0.3">
      <c r="A83" s="102"/>
      <c r="B83" s="102"/>
      <c r="C83" s="104"/>
      <c r="D83" s="104"/>
      <c r="E83" s="66">
        <f t="shared" si="13"/>
        <v>0</v>
      </c>
      <c r="F83" s="259"/>
      <c r="G83" s="259"/>
      <c r="H83" s="249" t="str">
        <f t="shared" si="10"/>
        <v/>
      </c>
      <c r="I83" s="102" t="str">
        <f t="shared" si="11"/>
        <v/>
      </c>
      <c r="J83" s="102" t="str">
        <f t="shared" si="12"/>
        <v/>
      </c>
    </row>
    <row r="84" spans="1:10" x14ac:dyDescent="0.3">
      <c r="A84" s="102"/>
      <c r="B84" s="102"/>
      <c r="C84" s="104"/>
      <c r="D84" s="104"/>
      <c r="E84" s="66">
        <f t="shared" si="13"/>
        <v>0</v>
      </c>
      <c r="F84" s="259"/>
      <c r="G84" s="259"/>
      <c r="H84" s="249" t="str">
        <f t="shared" si="10"/>
        <v/>
      </c>
      <c r="I84" s="102" t="str">
        <f t="shared" si="11"/>
        <v/>
      </c>
      <c r="J84" s="102" t="str">
        <f t="shared" si="12"/>
        <v/>
      </c>
    </row>
    <row r="85" spans="1:10" x14ac:dyDescent="0.3">
      <c r="A85" s="102"/>
      <c r="B85" s="102"/>
      <c r="C85" s="104"/>
      <c r="D85" s="104"/>
      <c r="E85" s="66">
        <f t="shared" si="13"/>
        <v>0</v>
      </c>
      <c r="F85" s="259"/>
      <c r="G85" s="259"/>
      <c r="H85" s="249" t="str">
        <f t="shared" si="10"/>
        <v/>
      </c>
      <c r="I85" s="102" t="str">
        <f t="shared" si="11"/>
        <v/>
      </c>
      <c r="J85" s="102" t="str">
        <f t="shared" si="12"/>
        <v/>
      </c>
    </row>
    <row r="86" spans="1:10" x14ac:dyDescent="0.3">
      <c r="A86" s="102"/>
      <c r="B86" s="102"/>
      <c r="C86" s="104"/>
      <c r="D86" s="104"/>
      <c r="E86" s="66">
        <f t="shared" si="13"/>
        <v>0</v>
      </c>
      <c r="F86" s="259"/>
      <c r="G86" s="259"/>
      <c r="H86" s="249" t="str">
        <f t="shared" si="10"/>
        <v/>
      </c>
      <c r="I86" s="102" t="str">
        <f t="shared" si="11"/>
        <v/>
      </c>
      <c r="J86" s="102" t="str">
        <f t="shared" si="12"/>
        <v/>
      </c>
    </row>
    <row r="87" spans="1:10" x14ac:dyDescent="0.3">
      <c r="A87" s="102"/>
      <c r="B87" s="102"/>
      <c r="C87" s="104"/>
      <c r="D87" s="104"/>
      <c r="E87" s="66">
        <f t="shared" si="13"/>
        <v>0</v>
      </c>
      <c r="F87" s="259"/>
      <c r="G87" s="259"/>
      <c r="H87" s="249" t="str">
        <f t="shared" si="10"/>
        <v/>
      </c>
      <c r="I87" s="102" t="str">
        <f t="shared" si="11"/>
        <v/>
      </c>
      <c r="J87" s="102" t="str">
        <f t="shared" si="12"/>
        <v/>
      </c>
    </row>
    <row r="88" spans="1:10" x14ac:dyDescent="0.3">
      <c r="A88" s="102"/>
      <c r="B88" s="102"/>
      <c r="C88" s="104"/>
      <c r="D88" s="104"/>
      <c r="E88" s="66">
        <f t="shared" si="13"/>
        <v>0</v>
      </c>
      <c r="F88" s="259"/>
      <c r="G88" s="259"/>
      <c r="H88" s="249" t="str">
        <f t="shared" si="10"/>
        <v/>
      </c>
      <c r="I88" s="102" t="str">
        <f t="shared" si="11"/>
        <v/>
      </c>
      <c r="J88" s="102" t="str">
        <f t="shared" si="12"/>
        <v/>
      </c>
    </row>
    <row r="89" spans="1:10" x14ac:dyDescent="0.3">
      <c r="A89" s="102"/>
      <c r="B89" s="102"/>
      <c r="C89" s="104"/>
      <c r="D89" s="104"/>
      <c r="E89" s="66">
        <f t="shared" si="13"/>
        <v>0</v>
      </c>
      <c r="F89" s="259"/>
      <c r="G89" s="259"/>
      <c r="H89" s="249" t="str">
        <f t="shared" si="10"/>
        <v/>
      </c>
      <c r="I89" s="102" t="str">
        <f t="shared" si="11"/>
        <v/>
      </c>
      <c r="J89" s="102" t="str">
        <f t="shared" si="12"/>
        <v/>
      </c>
    </row>
    <row r="90" spans="1:10" x14ac:dyDescent="0.3">
      <c r="A90" s="102"/>
      <c r="B90" s="102"/>
      <c r="C90" s="104"/>
      <c r="D90" s="104"/>
      <c r="E90" s="66">
        <f t="shared" si="13"/>
        <v>0</v>
      </c>
      <c r="F90" s="259"/>
      <c r="G90" s="259"/>
      <c r="H90" s="249" t="str">
        <f t="shared" si="10"/>
        <v/>
      </c>
      <c r="I90" s="102" t="str">
        <f t="shared" si="11"/>
        <v/>
      </c>
      <c r="J90" s="102" t="str">
        <f t="shared" si="12"/>
        <v/>
      </c>
    </row>
    <row r="91" spans="1:10" x14ac:dyDescent="0.3">
      <c r="A91" s="102"/>
      <c r="B91" s="102"/>
      <c r="C91" s="104"/>
      <c r="D91" s="104"/>
      <c r="E91" s="66">
        <f t="shared" ref="E91" si="14">D91*C91</f>
        <v>0</v>
      </c>
      <c r="F91" s="259"/>
      <c r="G91" s="259"/>
      <c r="H91" s="249" t="str">
        <f t="shared" si="10"/>
        <v/>
      </c>
      <c r="I91" s="102" t="str">
        <f t="shared" si="11"/>
        <v/>
      </c>
      <c r="J91" s="102" t="str">
        <f t="shared" si="12"/>
        <v/>
      </c>
    </row>
    <row r="92" spans="1:10" x14ac:dyDescent="0.3">
      <c r="A92" s="66"/>
      <c r="B92" s="70" t="s">
        <v>311</v>
      </c>
      <c r="C92" s="66"/>
      <c r="D92" s="66"/>
      <c r="E92" s="71">
        <f>SUM(E56:E91)</f>
        <v>0</v>
      </c>
      <c r="H92" s="250">
        <f>SUM(H56:H91)</f>
        <v>0</v>
      </c>
      <c r="I92" s="250">
        <f t="shared" ref="I92" si="15">SUM(I56:I91)</f>
        <v>0</v>
      </c>
      <c r="J92" s="250">
        <f t="shared" ref="J92" si="16">SUM(J56:J91)</f>
        <v>0</v>
      </c>
    </row>
    <row r="94" spans="1:10" x14ac:dyDescent="0.3">
      <c r="A94" s="354" t="s">
        <v>105</v>
      </c>
      <c r="B94" s="354"/>
      <c r="C94" s="354"/>
      <c r="D94" s="354"/>
      <c r="E94" s="354"/>
      <c r="F94" s="256" t="s">
        <v>286</v>
      </c>
      <c r="G94" s="257"/>
    </row>
    <row r="95" spans="1:10" ht="17.25" thickBot="1" x14ac:dyDescent="0.35">
      <c r="A95" s="56" t="s">
        <v>287</v>
      </c>
      <c r="B95" s="101" t="s">
        <v>45</v>
      </c>
      <c r="C95" s="57"/>
      <c r="D95" s="58"/>
      <c r="E95" s="58">
        <f>IFERROR(VLOOKUP(B95,Admin_Lists!$A$9:$B$49,2,FALSE),"")</f>
        <v>0</v>
      </c>
    </row>
    <row r="96" spans="1:10" ht="17.25" x14ac:dyDescent="0.3">
      <c r="A96" s="190"/>
      <c r="B96" s="191" t="s">
        <v>313</v>
      </c>
      <c r="C96" s="353">
        <f>'Sq. Ft. Area Individual Files'!D18</f>
        <v>0</v>
      </c>
      <c r="D96" s="353"/>
      <c r="E96" s="234">
        <f>'Sq. Ft. Area Individual Files'!C19</f>
        <v>0</v>
      </c>
    </row>
    <row r="97" spans="1:10" ht="47.25" x14ac:dyDescent="0.3">
      <c r="A97" s="63" t="s">
        <v>290</v>
      </c>
      <c r="B97" s="64" t="s">
        <v>291</v>
      </c>
      <c r="C97" s="64" t="s">
        <v>292</v>
      </c>
      <c r="D97" s="64" t="s">
        <v>293</v>
      </c>
      <c r="E97" s="64" t="s">
        <v>294</v>
      </c>
      <c r="F97" s="64" t="s">
        <v>295</v>
      </c>
      <c r="G97" s="64" t="s">
        <v>296</v>
      </c>
      <c r="H97" s="64" t="s">
        <v>297</v>
      </c>
      <c r="I97" s="64" t="s">
        <v>298</v>
      </c>
      <c r="J97" s="64" t="s">
        <v>299</v>
      </c>
    </row>
    <row r="98" spans="1:10" x14ac:dyDescent="0.3">
      <c r="A98" s="102"/>
      <c r="B98" s="102"/>
      <c r="C98" s="103"/>
      <c r="D98" s="103"/>
      <c r="E98" s="67">
        <f t="shared" ref="E98:E103" si="17">C98*D98</f>
        <v>0</v>
      </c>
      <c r="F98" s="259"/>
      <c r="G98" s="259"/>
      <c r="H98" s="249" t="str">
        <f t="shared" ref="H98:H133" si="18">IF(AND(F98="Yes",Facility_Type="Commercial"),(E98/1000*0.14),IF(AND(F98="Yes",Facility_Type="Industrial",G98="Non-High Bay"),(E98/1000*0.18),IF(AND(F98="Yes",Facility_Type="Schools &amp; Government",G98="Non-High Bay"),(E98/1000*0.14),"")))</f>
        <v/>
      </c>
      <c r="I98" s="102" t="str">
        <f t="shared" ref="I98:I133" si="19">IF(AND(F98="Yes",Facility_Type="Commercial"),((1-SFBASE_Commercial)-(1-SFE_Commercial))*E98/1000*Hrs_Commercial,IF(AND(F98="Yes",Facility_Type="Industrial",G98="Non-High Bay"),((1-SFBASE_Industrial)-(1-SFE_Industrial))*E98/1000*Hrs_Industrial,IF(AND(F98="Yes",Facility_Type="Schools &amp; Government",G98="Non-High Bay"),(((1-SFBASE_SG)-(1-SFE_SG))*E98/1000*Hrs_SG),"")))</f>
        <v/>
      </c>
      <c r="J98" s="102" t="str">
        <f t="shared" ref="J98:J133" si="20">IFERROR(I98*EUL,"")</f>
        <v/>
      </c>
    </row>
    <row r="99" spans="1:10" x14ac:dyDescent="0.3">
      <c r="A99" s="102"/>
      <c r="B99" s="102"/>
      <c r="C99" s="103"/>
      <c r="D99" s="103"/>
      <c r="E99" s="67">
        <f t="shared" si="17"/>
        <v>0</v>
      </c>
      <c r="F99" s="259"/>
      <c r="G99" s="259"/>
      <c r="H99" s="249" t="str">
        <f t="shared" si="18"/>
        <v/>
      </c>
      <c r="I99" s="102" t="str">
        <f t="shared" si="19"/>
        <v/>
      </c>
      <c r="J99" s="102" t="str">
        <f t="shared" si="20"/>
        <v/>
      </c>
    </row>
    <row r="100" spans="1:10" x14ac:dyDescent="0.3">
      <c r="A100" s="102"/>
      <c r="B100" s="102"/>
      <c r="C100" s="103"/>
      <c r="D100" s="103"/>
      <c r="E100" s="67">
        <f t="shared" si="17"/>
        <v>0</v>
      </c>
      <c r="F100" s="259"/>
      <c r="G100" s="259"/>
      <c r="H100" s="249" t="str">
        <f t="shared" si="18"/>
        <v/>
      </c>
      <c r="I100" s="102" t="str">
        <f t="shared" si="19"/>
        <v/>
      </c>
      <c r="J100" s="102" t="str">
        <f t="shared" si="20"/>
        <v/>
      </c>
    </row>
    <row r="101" spans="1:10" x14ac:dyDescent="0.3">
      <c r="A101" s="102"/>
      <c r="B101" s="102"/>
      <c r="C101" s="103"/>
      <c r="D101" s="103"/>
      <c r="E101" s="67">
        <f t="shared" si="17"/>
        <v>0</v>
      </c>
      <c r="F101" s="259"/>
      <c r="G101" s="259"/>
      <c r="H101" s="249" t="str">
        <f t="shared" si="18"/>
        <v/>
      </c>
      <c r="I101" s="102" t="str">
        <f t="shared" si="19"/>
        <v/>
      </c>
      <c r="J101" s="102" t="str">
        <f t="shared" si="20"/>
        <v/>
      </c>
    </row>
    <row r="102" spans="1:10" x14ac:dyDescent="0.3">
      <c r="A102" s="102"/>
      <c r="B102" s="102"/>
      <c r="C102" s="103"/>
      <c r="D102" s="103"/>
      <c r="E102" s="67">
        <f t="shared" si="17"/>
        <v>0</v>
      </c>
      <c r="F102" s="259"/>
      <c r="G102" s="259"/>
      <c r="H102" s="249" t="str">
        <f t="shared" si="18"/>
        <v/>
      </c>
      <c r="I102" s="102" t="str">
        <f t="shared" si="19"/>
        <v/>
      </c>
      <c r="J102" s="102" t="str">
        <f t="shared" si="20"/>
        <v/>
      </c>
    </row>
    <row r="103" spans="1:10" x14ac:dyDescent="0.3">
      <c r="A103" s="102"/>
      <c r="B103" s="102"/>
      <c r="C103" s="103"/>
      <c r="D103" s="103"/>
      <c r="E103" s="67">
        <f t="shared" si="17"/>
        <v>0</v>
      </c>
      <c r="F103" s="259"/>
      <c r="G103" s="259"/>
      <c r="H103" s="249" t="str">
        <f t="shared" si="18"/>
        <v/>
      </c>
      <c r="I103" s="102" t="str">
        <f t="shared" si="19"/>
        <v/>
      </c>
      <c r="J103" s="102" t="str">
        <f t="shared" si="20"/>
        <v/>
      </c>
    </row>
    <row r="104" spans="1:10" x14ac:dyDescent="0.3">
      <c r="A104" s="102"/>
      <c r="B104" s="102"/>
      <c r="C104" s="102"/>
      <c r="D104" s="102"/>
      <c r="E104" s="66">
        <f t="shared" ref="E104:E132" si="21">D104*C104</f>
        <v>0</v>
      </c>
      <c r="F104" s="259"/>
      <c r="G104" s="259"/>
      <c r="H104" s="249" t="str">
        <f t="shared" si="18"/>
        <v/>
      </c>
      <c r="I104" s="102" t="str">
        <f t="shared" si="19"/>
        <v/>
      </c>
      <c r="J104" s="102" t="str">
        <f t="shared" si="20"/>
        <v/>
      </c>
    </row>
    <row r="105" spans="1:10" x14ac:dyDescent="0.3">
      <c r="A105" s="102"/>
      <c r="B105" s="102"/>
      <c r="C105" s="102"/>
      <c r="D105" s="102"/>
      <c r="E105" s="66">
        <f t="shared" si="21"/>
        <v>0</v>
      </c>
      <c r="F105" s="259"/>
      <c r="G105" s="259"/>
      <c r="H105" s="249" t="str">
        <f t="shared" si="18"/>
        <v/>
      </c>
      <c r="I105" s="102" t="str">
        <f t="shared" si="19"/>
        <v/>
      </c>
      <c r="J105" s="102" t="str">
        <f t="shared" si="20"/>
        <v/>
      </c>
    </row>
    <row r="106" spans="1:10" x14ac:dyDescent="0.3">
      <c r="A106" s="102"/>
      <c r="B106" s="102"/>
      <c r="C106" s="102"/>
      <c r="D106" s="102"/>
      <c r="E106" s="66">
        <f t="shared" si="21"/>
        <v>0</v>
      </c>
      <c r="F106" s="259"/>
      <c r="G106" s="259"/>
      <c r="H106" s="249" t="str">
        <f t="shared" si="18"/>
        <v/>
      </c>
      <c r="I106" s="102" t="str">
        <f t="shared" si="19"/>
        <v/>
      </c>
      <c r="J106" s="102" t="str">
        <f t="shared" si="20"/>
        <v/>
      </c>
    </row>
    <row r="107" spans="1:10" x14ac:dyDescent="0.3">
      <c r="A107" s="102"/>
      <c r="B107" s="102"/>
      <c r="C107" s="102"/>
      <c r="D107" s="102"/>
      <c r="E107" s="66">
        <f t="shared" si="21"/>
        <v>0</v>
      </c>
      <c r="F107" s="259"/>
      <c r="G107" s="259"/>
      <c r="H107" s="249" t="str">
        <f t="shared" si="18"/>
        <v/>
      </c>
      <c r="I107" s="102" t="str">
        <f t="shared" si="19"/>
        <v/>
      </c>
      <c r="J107" s="102" t="str">
        <f t="shared" si="20"/>
        <v/>
      </c>
    </row>
    <row r="108" spans="1:10" x14ac:dyDescent="0.3">
      <c r="A108" s="102"/>
      <c r="B108" s="102"/>
      <c r="C108" s="102"/>
      <c r="D108" s="102"/>
      <c r="E108" s="66">
        <f t="shared" si="21"/>
        <v>0</v>
      </c>
      <c r="F108" s="259"/>
      <c r="G108" s="259"/>
      <c r="H108" s="249" t="str">
        <f t="shared" si="18"/>
        <v/>
      </c>
      <c r="I108" s="102" t="str">
        <f t="shared" si="19"/>
        <v/>
      </c>
      <c r="J108" s="102" t="str">
        <f t="shared" si="20"/>
        <v/>
      </c>
    </row>
    <row r="109" spans="1:10" x14ac:dyDescent="0.3">
      <c r="A109" s="102"/>
      <c r="B109" s="102"/>
      <c r="C109" s="102"/>
      <c r="D109" s="102"/>
      <c r="E109" s="66">
        <f t="shared" si="21"/>
        <v>0</v>
      </c>
      <c r="F109" s="259"/>
      <c r="G109" s="259"/>
      <c r="H109" s="249" t="str">
        <f t="shared" si="18"/>
        <v/>
      </c>
      <c r="I109" s="102" t="str">
        <f t="shared" si="19"/>
        <v/>
      </c>
      <c r="J109" s="102" t="str">
        <f t="shared" si="20"/>
        <v/>
      </c>
    </row>
    <row r="110" spans="1:10" x14ac:dyDescent="0.3">
      <c r="A110" s="102"/>
      <c r="B110" s="102"/>
      <c r="C110" s="102"/>
      <c r="D110" s="102"/>
      <c r="E110" s="66">
        <f t="shared" si="21"/>
        <v>0</v>
      </c>
      <c r="F110" s="259"/>
      <c r="G110" s="259"/>
      <c r="H110" s="249" t="str">
        <f t="shared" si="18"/>
        <v/>
      </c>
      <c r="I110" s="102" t="str">
        <f t="shared" si="19"/>
        <v/>
      </c>
      <c r="J110" s="102" t="str">
        <f t="shared" si="20"/>
        <v/>
      </c>
    </row>
    <row r="111" spans="1:10" x14ac:dyDescent="0.3">
      <c r="A111" s="102"/>
      <c r="B111" s="102"/>
      <c r="C111" s="104"/>
      <c r="D111" s="104"/>
      <c r="E111" s="66">
        <f t="shared" si="21"/>
        <v>0</v>
      </c>
      <c r="F111" s="259"/>
      <c r="G111" s="259"/>
      <c r="H111" s="249" t="str">
        <f t="shared" si="18"/>
        <v/>
      </c>
      <c r="I111" s="102" t="str">
        <f t="shared" si="19"/>
        <v/>
      </c>
      <c r="J111" s="102" t="str">
        <f t="shared" si="20"/>
        <v/>
      </c>
    </row>
    <row r="112" spans="1:10" x14ac:dyDescent="0.3">
      <c r="A112" s="102"/>
      <c r="B112" s="102"/>
      <c r="C112" s="104"/>
      <c r="D112" s="104"/>
      <c r="E112" s="66">
        <f t="shared" si="21"/>
        <v>0</v>
      </c>
      <c r="F112" s="259"/>
      <c r="G112" s="259"/>
      <c r="H112" s="249" t="str">
        <f t="shared" si="18"/>
        <v/>
      </c>
      <c r="I112" s="102" t="str">
        <f t="shared" si="19"/>
        <v/>
      </c>
      <c r="J112" s="102" t="str">
        <f t="shared" si="20"/>
        <v/>
      </c>
    </row>
    <row r="113" spans="1:10" x14ac:dyDescent="0.3">
      <c r="A113" s="102"/>
      <c r="B113" s="102"/>
      <c r="C113" s="104"/>
      <c r="D113" s="104"/>
      <c r="E113" s="66">
        <f t="shared" si="21"/>
        <v>0</v>
      </c>
      <c r="F113" s="259"/>
      <c r="G113" s="259"/>
      <c r="H113" s="249" t="str">
        <f t="shared" si="18"/>
        <v/>
      </c>
      <c r="I113" s="102" t="str">
        <f t="shared" si="19"/>
        <v/>
      </c>
      <c r="J113" s="102" t="str">
        <f t="shared" si="20"/>
        <v/>
      </c>
    </row>
    <row r="114" spans="1:10" x14ac:dyDescent="0.3">
      <c r="A114" s="102"/>
      <c r="B114" s="102"/>
      <c r="C114" s="104"/>
      <c r="D114" s="104"/>
      <c r="E114" s="66">
        <f t="shared" si="21"/>
        <v>0</v>
      </c>
      <c r="F114" s="259"/>
      <c r="G114" s="259"/>
      <c r="H114" s="249" t="str">
        <f t="shared" si="18"/>
        <v/>
      </c>
      <c r="I114" s="102" t="str">
        <f t="shared" si="19"/>
        <v/>
      </c>
      <c r="J114" s="102" t="str">
        <f t="shared" si="20"/>
        <v/>
      </c>
    </row>
    <row r="115" spans="1:10" x14ac:dyDescent="0.3">
      <c r="A115" s="102"/>
      <c r="B115" s="102"/>
      <c r="C115" s="104"/>
      <c r="D115" s="104"/>
      <c r="E115" s="66">
        <f t="shared" si="21"/>
        <v>0</v>
      </c>
      <c r="F115" s="259"/>
      <c r="G115" s="259"/>
      <c r="H115" s="249" t="str">
        <f t="shared" si="18"/>
        <v/>
      </c>
      <c r="I115" s="102" t="str">
        <f t="shared" si="19"/>
        <v/>
      </c>
      <c r="J115" s="102" t="str">
        <f t="shared" si="20"/>
        <v/>
      </c>
    </row>
    <row r="116" spans="1:10" x14ac:dyDescent="0.3">
      <c r="A116" s="102"/>
      <c r="B116" s="102"/>
      <c r="C116" s="104"/>
      <c r="D116" s="104"/>
      <c r="E116" s="66">
        <f t="shared" si="21"/>
        <v>0</v>
      </c>
      <c r="F116" s="259"/>
      <c r="G116" s="259"/>
      <c r="H116" s="249" t="str">
        <f t="shared" si="18"/>
        <v/>
      </c>
      <c r="I116" s="102" t="str">
        <f t="shared" si="19"/>
        <v/>
      </c>
      <c r="J116" s="102" t="str">
        <f t="shared" si="20"/>
        <v/>
      </c>
    </row>
    <row r="117" spans="1:10" x14ac:dyDescent="0.3">
      <c r="A117" s="102"/>
      <c r="B117" s="102"/>
      <c r="C117" s="104"/>
      <c r="D117" s="104"/>
      <c r="E117" s="66">
        <f t="shared" si="21"/>
        <v>0</v>
      </c>
      <c r="F117" s="259"/>
      <c r="G117" s="259"/>
      <c r="H117" s="249" t="str">
        <f t="shared" si="18"/>
        <v/>
      </c>
      <c r="I117" s="102" t="str">
        <f t="shared" si="19"/>
        <v/>
      </c>
      <c r="J117" s="102" t="str">
        <f t="shared" si="20"/>
        <v/>
      </c>
    </row>
    <row r="118" spans="1:10" x14ac:dyDescent="0.3">
      <c r="A118" s="102"/>
      <c r="B118" s="102"/>
      <c r="C118" s="104"/>
      <c r="D118" s="104"/>
      <c r="E118" s="66">
        <f t="shared" si="21"/>
        <v>0</v>
      </c>
      <c r="F118" s="259"/>
      <c r="G118" s="259"/>
      <c r="H118" s="249" t="str">
        <f t="shared" si="18"/>
        <v/>
      </c>
      <c r="I118" s="102" t="str">
        <f t="shared" si="19"/>
        <v/>
      </c>
      <c r="J118" s="102" t="str">
        <f t="shared" si="20"/>
        <v/>
      </c>
    </row>
    <row r="119" spans="1:10" x14ac:dyDescent="0.3">
      <c r="A119" s="102"/>
      <c r="B119" s="102"/>
      <c r="C119" s="104"/>
      <c r="D119" s="104"/>
      <c r="E119" s="66">
        <f t="shared" si="21"/>
        <v>0</v>
      </c>
      <c r="F119" s="259"/>
      <c r="G119" s="259"/>
      <c r="H119" s="249" t="str">
        <f t="shared" si="18"/>
        <v/>
      </c>
      <c r="I119" s="102" t="str">
        <f t="shared" si="19"/>
        <v/>
      </c>
      <c r="J119" s="102" t="str">
        <f t="shared" si="20"/>
        <v/>
      </c>
    </row>
    <row r="120" spans="1:10" x14ac:dyDescent="0.3">
      <c r="A120" s="102"/>
      <c r="B120" s="102"/>
      <c r="C120" s="104"/>
      <c r="D120" s="104"/>
      <c r="E120" s="66">
        <f t="shared" si="21"/>
        <v>0</v>
      </c>
      <c r="F120" s="259"/>
      <c r="G120" s="259"/>
      <c r="H120" s="249" t="str">
        <f t="shared" si="18"/>
        <v/>
      </c>
      <c r="I120" s="102" t="str">
        <f t="shared" si="19"/>
        <v/>
      </c>
      <c r="J120" s="102" t="str">
        <f t="shared" si="20"/>
        <v/>
      </c>
    </row>
    <row r="121" spans="1:10" x14ac:dyDescent="0.3">
      <c r="A121" s="102"/>
      <c r="B121" s="102"/>
      <c r="C121" s="104"/>
      <c r="D121" s="104"/>
      <c r="E121" s="66">
        <f t="shared" si="21"/>
        <v>0</v>
      </c>
      <c r="F121" s="259"/>
      <c r="G121" s="259"/>
      <c r="H121" s="249" t="str">
        <f t="shared" si="18"/>
        <v/>
      </c>
      <c r="I121" s="102" t="str">
        <f t="shared" si="19"/>
        <v/>
      </c>
      <c r="J121" s="102" t="str">
        <f t="shared" si="20"/>
        <v/>
      </c>
    </row>
    <row r="122" spans="1:10" x14ac:dyDescent="0.3">
      <c r="A122" s="102"/>
      <c r="B122" s="102"/>
      <c r="C122" s="104"/>
      <c r="D122" s="104"/>
      <c r="E122" s="66">
        <f t="shared" si="21"/>
        <v>0</v>
      </c>
      <c r="F122" s="259"/>
      <c r="G122" s="259"/>
      <c r="H122" s="249" t="str">
        <f t="shared" si="18"/>
        <v/>
      </c>
      <c r="I122" s="102" t="str">
        <f t="shared" si="19"/>
        <v/>
      </c>
      <c r="J122" s="102" t="str">
        <f t="shared" si="20"/>
        <v/>
      </c>
    </row>
    <row r="123" spans="1:10" x14ac:dyDescent="0.3">
      <c r="A123" s="102"/>
      <c r="B123" s="102"/>
      <c r="C123" s="104"/>
      <c r="D123" s="104"/>
      <c r="E123" s="66">
        <f t="shared" si="21"/>
        <v>0</v>
      </c>
      <c r="F123" s="259"/>
      <c r="G123" s="259"/>
      <c r="H123" s="249" t="str">
        <f t="shared" si="18"/>
        <v/>
      </c>
      <c r="I123" s="102" t="str">
        <f t="shared" si="19"/>
        <v/>
      </c>
      <c r="J123" s="102" t="str">
        <f t="shared" si="20"/>
        <v/>
      </c>
    </row>
    <row r="124" spans="1:10" x14ac:dyDescent="0.3">
      <c r="A124" s="102"/>
      <c r="B124" s="102"/>
      <c r="C124" s="104"/>
      <c r="D124" s="104"/>
      <c r="E124" s="66">
        <f t="shared" si="21"/>
        <v>0</v>
      </c>
      <c r="F124" s="259"/>
      <c r="G124" s="259"/>
      <c r="H124" s="249" t="str">
        <f t="shared" si="18"/>
        <v/>
      </c>
      <c r="I124" s="102" t="str">
        <f t="shared" si="19"/>
        <v/>
      </c>
      <c r="J124" s="102" t="str">
        <f t="shared" si="20"/>
        <v/>
      </c>
    </row>
    <row r="125" spans="1:10" x14ac:dyDescent="0.3">
      <c r="A125" s="102"/>
      <c r="B125" s="102"/>
      <c r="C125" s="104"/>
      <c r="D125" s="104"/>
      <c r="E125" s="66">
        <f t="shared" si="21"/>
        <v>0</v>
      </c>
      <c r="F125" s="259"/>
      <c r="G125" s="259"/>
      <c r="H125" s="249" t="str">
        <f t="shared" si="18"/>
        <v/>
      </c>
      <c r="I125" s="102" t="str">
        <f t="shared" si="19"/>
        <v/>
      </c>
      <c r="J125" s="102" t="str">
        <f t="shared" si="20"/>
        <v/>
      </c>
    </row>
    <row r="126" spans="1:10" x14ac:dyDescent="0.3">
      <c r="A126" s="102"/>
      <c r="B126" s="102"/>
      <c r="C126" s="104"/>
      <c r="D126" s="104"/>
      <c r="E126" s="66">
        <f t="shared" si="21"/>
        <v>0</v>
      </c>
      <c r="F126" s="259"/>
      <c r="G126" s="259"/>
      <c r="H126" s="249" t="str">
        <f t="shared" si="18"/>
        <v/>
      </c>
      <c r="I126" s="102" t="str">
        <f t="shared" si="19"/>
        <v/>
      </c>
      <c r="J126" s="102" t="str">
        <f t="shared" si="20"/>
        <v/>
      </c>
    </row>
    <row r="127" spans="1:10" x14ac:dyDescent="0.3">
      <c r="A127" s="102"/>
      <c r="B127" s="102"/>
      <c r="C127" s="104"/>
      <c r="D127" s="104"/>
      <c r="E127" s="66">
        <f t="shared" si="21"/>
        <v>0</v>
      </c>
      <c r="F127" s="259"/>
      <c r="G127" s="259"/>
      <c r="H127" s="249" t="str">
        <f t="shared" si="18"/>
        <v/>
      </c>
      <c r="I127" s="102" t="str">
        <f t="shared" si="19"/>
        <v/>
      </c>
      <c r="J127" s="102" t="str">
        <f t="shared" si="20"/>
        <v/>
      </c>
    </row>
    <row r="128" spans="1:10" x14ac:dyDescent="0.3">
      <c r="A128" s="102"/>
      <c r="B128" s="102"/>
      <c r="C128" s="104"/>
      <c r="D128" s="104"/>
      <c r="E128" s="66">
        <f t="shared" si="21"/>
        <v>0</v>
      </c>
      <c r="F128" s="259"/>
      <c r="G128" s="259"/>
      <c r="H128" s="249" t="str">
        <f t="shared" si="18"/>
        <v/>
      </c>
      <c r="I128" s="102" t="str">
        <f t="shared" si="19"/>
        <v/>
      </c>
      <c r="J128" s="102" t="str">
        <f t="shared" si="20"/>
        <v/>
      </c>
    </row>
    <row r="129" spans="1:10" x14ac:dyDescent="0.3">
      <c r="A129" s="102"/>
      <c r="B129" s="102"/>
      <c r="C129" s="104"/>
      <c r="D129" s="104"/>
      <c r="E129" s="66">
        <f t="shared" si="21"/>
        <v>0</v>
      </c>
      <c r="F129" s="259"/>
      <c r="G129" s="259"/>
      <c r="H129" s="249" t="str">
        <f t="shared" si="18"/>
        <v/>
      </c>
      <c r="I129" s="102" t="str">
        <f t="shared" si="19"/>
        <v/>
      </c>
      <c r="J129" s="102" t="str">
        <f t="shared" si="20"/>
        <v/>
      </c>
    </row>
    <row r="130" spans="1:10" x14ac:dyDescent="0.3">
      <c r="A130" s="102"/>
      <c r="B130" s="102"/>
      <c r="C130" s="104"/>
      <c r="D130" s="104"/>
      <c r="E130" s="66">
        <f t="shared" si="21"/>
        <v>0</v>
      </c>
      <c r="F130" s="259"/>
      <c r="G130" s="259"/>
      <c r="H130" s="249" t="str">
        <f t="shared" si="18"/>
        <v/>
      </c>
      <c r="I130" s="102" t="str">
        <f t="shared" si="19"/>
        <v/>
      </c>
      <c r="J130" s="102" t="str">
        <f t="shared" si="20"/>
        <v/>
      </c>
    </row>
    <row r="131" spans="1:10" x14ac:dyDescent="0.3">
      <c r="A131" s="102"/>
      <c r="B131" s="102"/>
      <c r="C131" s="104"/>
      <c r="D131" s="104"/>
      <c r="E131" s="66">
        <f t="shared" si="21"/>
        <v>0</v>
      </c>
      <c r="F131" s="259"/>
      <c r="G131" s="259"/>
      <c r="H131" s="249" t="str">
        <f t="shared" si="18"/>
        <v/>
      </c>
      <c r="I131" s="102" t="str">
        <f t="shared" si="19"/>
        <v/>
      </c>
      <c r="J131" s="102" t="str">
        <f t="shared" si="20"/>
        <v/>
      </c>
    </row>
    <row r="132" spans="1:10" x14ac:dyDescent="0.3">
      <c r="A132" s="102"/>
      <c r="B132" s="102"/>
      <c r="C132" s="104"/>
      <c r="D132" s="104"/>
      <c r="E132" s="66">
        <f t="shared" si="21"/>
        <v>0</v>
      </c>
      <c r="F132" s="259"/>
      <c r="G132" s="259"/>
      <c r="H132" s="249" t="str">
        <f t="shared" si="18"/>
        <v/>
      </c>
      <c r="I132" s="102" t="str">
        <f t="shared" si="19"/>
        <v/>
      </c>
      <c r="J132" s="102" t="str">
        <f t="shared" si="20"/>
        <v/>
      </c>
    </row>
    <row r="133" spans="1:10" x14ac:dyDescent="0.3">
      <c r="A133" s="102"/>
      <c r="B133" s="102"/>
      <c r="C133" s="104"/>
      <c r="D133" s="104"/>
      <c r="E133" s="66">
        <f t="shared" ref="E133" si="22">D133*C133</f>
        <v>0</v>
      </c>
      <c r="F133" s="259"/>
      <c r="G133" s="259"/>
      <c r="H133" s="249" t="str">
        <f t="shared" si="18"/>
        <v/>
      </c>
      <c r="I133" s="102" t="str">
        <f t="shared" si="19"/>
        <v/>
      </c>
      <c r="J133" s="102" t="str">
        <f t="shared" si="20"/>
        <v/>
      </c>
    </row>
    <row r="134" spans="1:10" x14ac:dyDescent="0.3">
      <c r="A134" s="66"/>
      <c r="B134" s="70" t="s">
        <v>311</v>
      </c>
      <c r="C134" s="66"/>
      <c r="D134" s="66"/>
      <c r="E134" s="71">
        <f>SUM(E98:E133)</f>
        <v>0</v>
      </c>
      <c r="H134" s="250">
        <f>SUM(H98:H133)</f>
        <v>0</v>
      </c>
      <c r="I134" s="250">
        <f t="shared" ref="I134" si="23">SUM(I98:I133)</f>
        <v>0</v>
      </c>
      <c r="J134" s="250">
        <f t="shared" ref="J134" si="24">SUM(J98:J133)</f>
        <v>0</v>
      </c>
    </row>
    <row r="136" spans="1:10" x14ac:dyDescent="0.3">
      <c r="A136" s="356" t="s">
        <v>106</v>
      </c>
      <c r="B136" s="356"/>
      <c r="C136" s="356"/>
      <c r="D136" s="356"/>
      <c r="E136" s="356"/>
      <c r="F136" s="256" t="s">
        <v>286</v>
      </c>
      <c r="G136" s="257"/>
    </row>
    <row r="137" spans="1:10" ht="17.25" thickBot="1" x14ac:dyDescent="0.35">
      <c r="A137" s="56" t="s">
        <v>287</v>
      </c>
      <c r="B137" s="101" t="s">
        <v>45</v>
      </c>
      <c r="C137" s="57"/>
      <c r="D137" s="58"/>
      <c r="E137" s="58">
        <f>IFERROR(VLOOKUP(B137,Admin_Lists!$A$9:$B$49,2,FALSE),"")</f>
        <v>0</v>
      </c>
    </row>
    <row r="138" spans="1:10" ht="17.25" x14ac:dyDescent="0.3">
      <c r="A138" s="190"/>
      <c r="B138" s="191" t="s">
        <v>314</v>
      </c>
      <c r="C138" s="353">
        <f>'Sq. Ft. Area Individual Files'!D22</f>
        <v>0</v>
      </c>
      <c r="D138" s="353"/>
      <c r="E138" s="234">
        <f>'Sq. Ft. Area Individual Files'!C23</f>
        <v>0</v>
      </c>
    </row>
    <row r="139" spans="1:10" ht="47.25" x14ac:dyDescent="0.3">
      <c r="A139" s="63" t="s">
        <v>290</v>
      </c>
      <c r="B139" s="64" t="s">
        <v>291</v>
      </c>
      <c r="C139" s="64" t="s">
        <v>292</v>
      </c>
      <c r="D139" s="64" t="s">
        <v>293</v>
      </c>
      <c r="E139" s="64" t="s">
        <v>294</v>
      </c>
      <c r="F139" s="64" t="s">
        <v>295</v>
      </c>
      <c r="G139" s="64" t="s">
        <v>296</v>
      </c>
      <c r="H139" s="64" t="s">
        <v>297</v>
      </c>
      <c r="I139" s="64" t="s">
        <v>298</v>
      </c>
      <c r="J139" s="64" t="s">
        <v>299</v>
      </c>
    </row>
    <row r="140" spans="1:10" x14ac:dyDescent="0.3">
      <c r="A140" s="102"/>
      <c r="B140" s="102"/>
      <c r="C140" s="103"/>
      <c r="D140" s="103"/>
      <c r="E140" s="67">
        <f t="shared" ref="E140:E145" si="25">C140*D140</f>
        <v>0</v>
      </c>
      <c r="F140" s="259"/>
      <c r="G140" s="259"/>
      <c r="H140" s="249" t="str">
        <f t="shared" ref="H140:H175" si="26">IF(AND(F140="Yes",Facility_Type="Commercial"),(E140/1000*0.14),IF(AND(F140="Yes",Facility_Type="Industrial",G140="Non-High Bay"),(E140/1000*0.18),IF(AND(F140="Yes",Facility_Type="Schools &amp; Government",G140="Non-High Bay"),(E140/1000*0.14),"")))</f>
        <v/>
      </c>
      <c r="I140" s="102" t="str">
        <f t="shared" ref="I140:I175" si="27">IF(AND(F140="Yes",Facility_Type="Commercial"),((1-SFBASE_Commercial)-(1-SFE_Commercial))*E140/1000*Hrs_Commercial,IF(AND(F140="Yes",Facility_Type="Industrial",G140="Non-High Bay"),((1-SFBASE_Industrial)-(1-SFE_Industrial))*E140/1000*Hrs_Industrial,IF(AND(F140="Yes",Facility_Type="Schools &amp; Government",G140="Non-High Bay"),(((1-SFBASE_SG)-(1-SFE_SG))*E140/1000*Hrs_SG),"")))</f>
        <v/>
      </c>
      <c r="J140" s="102" t="str">
        <f t="shared" ref="J140:J175" si="28">IFERROR(I140*EUL,"")</f>
        <v/>
      </c>
    </row>
    <row r="141" spans="1:10" x14ac:dyDescent="0.3">
      <c r="A141" s="102"/>
      <c r="B141" s="102"/>
      <c r="C141" s="103"/>
      <c r="D141" s="103"/>
      <c r="E141" s="67">
        <f t="shared" si="25"/>
        <v>0</v>
      </c>
      <c r="F141" s="259"/>
      <c r="G141" s="259"/>
      <c r="H141" s="249" t="str">
        <f t="shared" si="26"/>
        <v/>
      </c>
      <c r="I141" s="102" t="str">
        <f t="shared" si="27"/>
        <v/>
      </c>
      <c r="J141" s="102" t="str">
        <f t="shared" si="28"/>
        <v/>
      </c>
    </row>
    <row r="142" spans="1:10" x14ac:dyDescent="0.3">
      <c r="A142" s="102"/>
      <c r="B142" s="102"/>
      <c r="C142" s="103"/>
      <c r="D142" s="103"/>
      <c r="E142" s="67">
        <f t="shared" si="25"/>
        <v>0</v>
      </c>
      <c r="F142" s="259"/>
      <c r="G142" s="259"/>
      <c r="H142" s="249" t="str">
        <f t="shared" si="26"/>
        <v/>
      </c>
      <c r="I142" s="102" t="str">
        <f t="shared" si="27"/>
        <v/>
      </c>
      <c r="J142" s="102" t="str">
        <f t="shared" si="28"/>
        <v/>
      </c>
    </row>
    <row r="143" spans="1:10" x14ac:dyDescent="0.3">
      <c r="A143" s="102"/>
      <c r="B143" s="102"/>
      <c r="C143" s="103"/>
      <c r="D143" s="103"/>
      <c r="E143" s="67">
        <f t="shared" si="25"/>
        <v>0</v>
      </c>
      <c r="F143" s="259"/>
      <c r="G143" s="259"/>
      <c r="H143" s="249" t="str">
        <f t="shared" si="26"/>
        <v/>
      </c>
      <c r="I143" s="102" t="str">
        <f t="shared" si="27"/>
        <v/>
      </c>
      <c r="J143" s="102" t="str">
        <f t="shared" si="28"/>
        <v/>
      </c>
    </row>
    <row r="144" spans="1:10" x14ac:dyDescent="0.3">
      <c r="A144" s="102"/>
      <c r="B144" s="102"/>
      <c r="C144" s="103"/>
      <c r="D144" s="103"/>
      <c r="E144" s="67">
        <f t="shared" si="25"/>
        <v>0</v>
      </c>
      <c r="F144" s="259"/>
      <c r="G144" s="259"/>
      <c r="H144" s="249" t="str">
        <f t="shared" si="26"/>
        <v/>
      </c>
      <c r="I144" s="102" t="str">
        <f t="shared" si="27"/>
        <v/>
      </c>
      <c r="J144" s="102" t="str">
        <f t="shared" si="28"/>
        <v/>
      </c>
    </row>
    <row r="145" spans="1:10" x14ac:dyDescent="0.3">
      <c r="A145" s="102"/>
      <c r="B145" s="102"/>
      <c r="C145" s="103"/>
      <c r="D145" s="103"/>
      <c r="E145" s="67">
        <f t="shared" si="25"/>
        <v>0</v>
      </c>
      <c r="F145" s="259"/>
      <c r="G145" s="259"/>
      <c r="H145" s="249" t="str">
        <f t="shared" si="26"/>
        <v/>
      </c>
      <c r="I145" s="102" t="str">
        <f t="shared" si="27"/>
        <v/>
      </c>
      <c r="J145" s="102" t="str">
        <f t="shared" si="28"/>
        <v/>
      </c>
    </row>
    <row r="146" spans="1:10" x14ac:dyDescent="0.3">
      <c r="A146" s="102"/>
      <c r="B146" s="102"/>
      <c r="C146" s="102"/>
      <c r="D146" s="102"/>
      <c r="E146" s="66">
        <f t="shared" ref="E146:E174" si="29">D146*C146</f>
        <v>0</v>
      </c>
      <c r="F146" s="259"/>
      <c r="G146" s="259"/>
      <c r="H146" s="249" t="str">
        <f t="shared" si="26"/>
        <v/>
      </c>
      <c r="I146" s="102" t="str">
        <f t="shared" si="27"/>
        <v/>
      </c>
      <c r="J146" s="102" t="str">
        <f t="shared" si="28"/>
        <v/>
      </c>
    </row>
    <row r="147" spans="1:10" x14ac:dyDescent="0.3">
      <c r="A147" s="102"/>
      <c r="B147" s="102"/>
      <c r="C147" s="102"/>
      <c r="D147" s="102"/>
      <c r="E147" s="66">
        <f t="shared" si="29"/>
        <v>0</v>
      </c>
      <c r="F147" s="259"/>
      <c r="G147" s="259"/>
      <c r="H147" s="249" t="str">
        <f t="shared" si="26"/>
        <v/>
      </c>
      <c r="I147" s="102" t="str">
        <f t="shared" si="27"/>
        <v/>
      </c>
      <c r="J147" s="102" t="str">
        <f t="shared" si="28"/>
        <v/>
      </c>
    </row>
    <row r="148" spans="1:10" x14ac:dyDescent="0.3">
      <c r="A148" s="102"/>
      <c r="B148" s="102"/>
      <c r="C148" s="102"/>
      <c r="D148" s="102"/>
      <c r="E148" s="66">
        <f t="shared" si="29"/>
        <v>0</v>
      </c>
      <c r="F148" s="259"/>
      <c r="G148" s="259"/>
      <c r="H148" s="249" t="str">
        <f t="shared" si="26"/>
        <v/>
      </c>
      <c r="I148" s="102" t="str">
        <f t="shared" si="27"/>
        <v/>
      </c>
      <c r="J148" s="102" t="str">
        <f t="shared" si="28"/>
        <v/>
      </c>
    </row>
    <row r="149" spans="1:10" x14ac:dyDescent="0.3">
      <c r="A149" s="102"/>
      <c r="B149" s="102"/>
      <c r="C149" s="102"/>
      <c r="D149" s="102"/>
      <c r="E149" s="66">
        <f t="shared" si="29"/>
        <v>0</v>
      </c>
      <c r="F149" s="259"/>
      <c r="G149" s="259"/>
      <c r="H149" s="249" t="str">
        <f t="shared" si="26"/>
        <v/>
      </c>
      <c r="I149" s="102" t="str">
        <f t="shared" si="27"/>
        <v/>
      </c>
      <c r="J149" s="102" t="str">
        <f t="shared" si="28"/>
        <v/>
      </c>
    </row>
    <row r="150" spans="1:10" x14ac:dyDescent="0.3">
      <c r="A150" s="102"/>
      <c r="B150" s="102"/>
      <c r="C150" s="102"/>
      <c r="D150" s="102"/>
      <c r="E150" s="66">
        <f t="shared" si="29"/>
        <v>0</v>
      </c>
      <c r="F150" s="259"/>
      <c r="G150" s="259"/>
      <c r="H150" s="249" t="str">
        <f t="shared" si="26"/>
        <v/>
      </c>
      <c r="I150" s="102" t="str">
        <f t="shared" si="27"/>
        <v/>
      </c>
      <c r="J150" s="102" t="str">
        <f t="shared" si="28"/>
        <v/>
      </c>
    </row>
    <row r="151" spans="1:10" x14ac:dyDescent="0.3">
      <c r="A151" s="102"/>
      <c r="B151" s="102"/>
      <c r="C151" s="102"/>
      <c r="D151" s="102"/>
      <c r="E151" s="66">
        <f t="shared" si="29"/>
        <v>0</v>
      </c>
      <c r="F151" s="259"/>
      <c r="G151" s="259"/>
      <c r="H151" s="249" t="str">
        <f t="shared" si="26"/>
        <v/>
      </c>
      <c r="I151" s="102" t="str">
        <f t="shared" si="27"/>
        <v/>
      </c>
      <c r="J151" s="102" t="str">
        <f t="shared" si="28"/>
        <v/>
      </c>
    </row>
    <row r="152" spans="1:10" x14ac:dyDescent="0.3">
      <c r="A152" s="102"/>
      <c r="B152" s="102"/>
      <c r="C152" s="102"/>
      <c r="D152" s="102"/>
      <c r="E152" s="66">
        <f t="shared" si="29"/>
        <v>0</v>
      </c>
      <c r="F152" s="259"/>
      <c r="G152" s="259"/>
      <c r="H152" s="249" t="str">
        <f t="shared" si="26"/>
        <v/>
      </c>
      <c r="I152" s="102" t="str">
        <f t="shared" si="27"/>
        <v/>
      </c>
      <c r="J152" s="102" t="str">
        <f t="shared" si="28"/>
        <v/>
      </c>
    </row>
    <row r="153" spans="1:10" x14ac:dyDescent="0.3">
      <c r="A153" s="102"/>
      <c r="B153" s="102"/>
      <c r="C153" s="104"/>
      <c r="D153" s="104"/>
      <c r="E153" s="66">
        <f t="shared" si="29"/>
        <v>0</v>
      </c>
      <c r="F153" s="259"/>
      <c r="G153" s="259"/>
      <c r="H153" s="249" t="str">
        <f t="shared" si="26"/>
        <v/>
      </c>
      <c r="I153" s="102" t="str">
        <f t="shared" si="27"/>
        <v/>
      </c>
      <c r="J153" s="102" t="str">
        <f t="shared" si="28"/>
        <v/>
      </c>
    </row>
    <row r="154" spans="1:10" x14ac:dyDescent="0.3">
      <c r="A154" s="102"/>
      <c r="B154" s="102"/>
      <c r="C154" s="104"/>
      <c r="D154" s="104"/>
      <c r="E154" s="66">
        <f t="shared" si="29"/>
        <v>0</v>
      </c>
      <c r="F154" s="259"/>
      <c r="G154" s="259"/>
      <c r="H154" s="249" t="str">
        <f t="shared" si="26"/>
        <v/>
      </c>
      <c r="I154" s="102" t="str">
        <f t="shared" si="27"/>
        <v/>
      </c>
      <c r="J154" s="102" t="str">
        <f t="shared" si="28"/>
        <v/>
      </c>
    </row>
    <row r="155" spans="1:10" x14ac:dyDescent="0.3">
      <c r="A155" s="102"/>
      <c r="B155" s="102"/>
      <c r="C155" s="104"/>
      <c r="D155" s="104"/>
      <c r="E155" s="66">
        <f t="shared" si="29"/>
        <v>0</v>
      </c>
      <c r="F155" s="259"/>
      <c r="G155" s="259"/>
      <c r="H155" s="249" t="str">
        <f t="shared" si="26"/>
        <v/>
      </c>
      <c r="I155" s="102" t="str">
        <f t="shared" si="27"/>
        <v/>
      </c>
      <c r="J155" s="102" t="str">
        <f t="shared" si="28"/>
        <v/>
      </c>
    </row>
    <row r="156" spans="1:10" x14ac:dyDescent="0.3">
      <c r="A156" s="102"/>
      <c r="B156" s="102"/>
      <c r="C156" s="104"/>
      <c r="D156" s="104"/>
      <c r="E156" s="66">
        <f t="shared" si="29"/>
        <v>0</v>
      </c>
      <c r="F156" s="259"/>
      <c r="G156" s="259"/>
      <c r="H156" s="249" t="str">
        <f t="shared" si="26"/>
        <v/>
      </c>
      <c r="I156" s="102" t="str">
        <f t="shared" si="27"/>
        <v/>
      </c>
      <c r="J156" s="102" t="str">
        <f t="shared" si="28"/>
        <v/>
      </c>
    </row>
    <row r="157" spans="1:10" x14ac:dyDescent="0.3">
      <c r="A157" s="102"/>
      <c r="B157" s="102"/>
      <c r="C157" s="104"/>
      <c r="D157" s="104"/>
      <c r="E157" s="66">
        <f t="shared" si="29"/>
        <v>0</v>
      </c>
      <c r="F157" s="259"/>
      <c r="G157" s="259"/>
      <c r="H157" s="249" t="str">
        <f t="shared" si="26"/>
        <v/>
      </c>
      <c r="I157" s="102" t="str">
        <f t="shared" si="27"/>
        <v/>
      </c>
      <c r="J157" s="102" t="str">
        <f t="shared" si="28"/>
        <v/>
      </c>
    </row>
    <row r="158" spans="1:10" x14ac:dyDescent="0.3">
      <c r="A158" s="102"/>
      <c r="B158" s="102"/>
      <c r="C158" s="104"/>
      <c r="D158" s="104"/>
      <c r="E158" s="66">
        <f t="shared" si="29"/>
        <v>0</v>
      </c>
      <c r="F158" s="259"/>
      <c r="G158" s="259"/>
      <c r="H158" s="249" t="str">
        <f t="shared" si="26"/>
        <v/>
      </c>
      <c r="I158" s="102" t="str">
        <f t="shared" si="27"/>
        <v/>
      </c>
      <c r="J158" s="102" t="str">
        <f t="shared" si="28"/>
        <v/>
      </c>
    </row>
    <row r="159" spans="1:10" x14ac:dyDescent="0.3">
      <c r="A159" s="102"/>
      <c r="B159" s="102"/>
      <c r="C159" s="104"/>
      <c r="D159" s="104"/>
      <c r="E159" s="66">
        <f t="shared" si="29"/>
        <v>0</v>
      </c>
      <c r="F159" s="259"/>
      <c r="G159" s="259"/>
      <c r="H159" s="249" t="str">
        <f t="shared" si="26"/>
        <v/>
      </c>
      <c r="I159" s="102" t="str">
        <f t="shared" si="27"/>
        <v/>
      </c>
      <c r="J159" s="102" t="str">
        <f t="shared" si="28"/>
        <v/>
      </c>
    </row>
    <row r="160" spans="1:10" x14ac:dyDescent="0.3">
      <c r="A160" s="102"/>
      <c r="B160" s="102"/>
      <c r="C160" s="104"/>
      <c r="D160" s="104"/>
      <c r="E160" s="66">
        <f t="shared" si="29"/>
        <v>0</v>
      </c>
      <c r="F160" s="259"/>
      <c r="G160" s="259"/>
      <c r="H160" s="249" t="str">
        <f t="shared" si="26"/>
        <v/>
      </c>
      <c r="I160" s="102" t="str">
        <f t="shared" si="27"/>
        <v/>
      </c>
      <c r="J160" s="102" t="str">
        <f t="shared" si="28"/>
        <v/>
      </c>
    </row>
    <row r="161" spans="1:10" x14ac:dyDescent="0.3">
      <c r="A161" s="102"/>
      <c r="B161" s="102"/>
      <c r="C161" s="104"/>
      <c r="D161" s="104"/>
      <c r="E161" s="66">
        <f t="shared" si="29"/>
        <v>0</v>
      </c>
      <c r="F161" s="259"/>
      <c r="G161" s="259"/>
      <c r="H161" s="249" t="str">
        <f t="shared" si="26"/>
        <v/>
      </c>
      <c r="I161" s="102" t="str">
        <f t="shared" si="27"/>
        <v/>
      </c>
      <c r="J161" s="102" t="str">
        <f t="shared" si="28"/>
        <v/>
      </c>
    </row>
    <row r="162" spans="1:10" x14ac:dyDescent="0.3">
      <c r="A162" s="102"/>
      <c r="B162" s="102"/>
      <c r="C162" s="104"/>
      <c r="D162" s="104"/>
      <c r="E162" s="66">
        <f t="shared" si="29"/>
        <v>0</v>
      </c>
      <c r="F162" s="259"/>
      <c r="G162" s="259"/>
      <c r="H162" s="249" t="str">
        <f t="shared" si="26"/>
        <v/>
      </c>
      <c r="I162" s="102" t="str">
        <f t="shared" si="27"/>
        <v/>
      </c>
      <c r="J162" s="102" t="str">
        <f t="shared" si="28"/>
        <v/>
      </c>
    </row>
    <row r="163" spans="1:10" x14ac:dyDescent="0.3">
      <c r="A163" s="102"/>
      <c r="B163" s="102"/>
      <c r="C163" s="104"/>
      <c r="D163" s="104"/>
      <c r="E163" s="66">
        <f t="shared" si="29"/>
        <v>0</v>
      </c>
      <c r="F163" s="259"/>
      <c r="G163" s="259"/>
      <c r="H163" s="249" t="str">
        <f t="shared" si="26"/>
        <v/>
      </c>
      <c r="I163" s="102" t="str">
        <f t="shared" si="27"/>
        <v/>
      </c>
      <c r="J163" s="102" t="str">
        <f t="shared" si="28"/>
        <v/>
      </c>
    </row>
    <row r="164" spans="1:10" x14ac:dyDescent="0.3">
      <c r="A164" s="102"/>
      <c r="B164" s="102"/>
      <c r="C164" s="104"/>
      <c r="D164" s="104"/>
      <c r="E164" s="66">
        <f t="shared" si="29"/>
        <v>0</v>
      </c>
      <c r="F164" s="259"/>
      <c r="G164" s="259"/>
      <c r="H164" s="249" t="str">
        <f t="shared" si="26"/>
        <v/>
      </c>
      <c r="I164" s="102" t="str">
        <f t="shared" si="27"/>
        <v/>
      </c>
      <c r="J164" s="102" t="str">
        <f t="shared" si="28"/>
        <v/>
      </c>
    </row>
    <row r="165" spans="1:10" x14ac:dyDescent="0.3">
      <c r="A165" s="102"/>
      <c r="B165" s="102"/>
      <c r="C165" s="104"/>
      <c r="D165" s="104"/>
      <c r="E165" s="66">
        <f t="shared" si="29"/>
        <v>0</v>
      </c>
      <c r="F165" s="259"/>
      <c r="G165" s="259"/>
      <c r="H165" s="249" t="str">
        <f t="shared" si="26"/>
        <v/>
      </c>
      <c r="I165" s="102" t="str">
        <f t="shared" si="27"/>
        <v/>
      </c>
      <c r="J165" s="102" t="str">
        <f t="shared" si="28"/>
        <v/>
      </c>
    </row>
    <row r="166" spans="1:10" x14ac:dyDescent="0.3">
      <c r="A166" s="102"/>
      <c r="B166" s="102"/>
      <c r="C166" s="104"/>
      <c r="D166" s="104"/>
      <c r="E166" s="66">
        <f t="shared" si="29"/>
        <v>0</v>
      </c>
      <c r="F166" s="259"/>
      <c r="G166" s="259"/>
      <c r="H166" s="249" t="str">
        <f t="shared" si="26"/>
        <v/>
      </c>
      <c r="I166" s="102" t="str">
        <f t="shared" si="27"/>
        <v/>
      </c>
      <c r="J166" s="102" t="str">
        <f t="shared" si="28"/>
        <v/>
      </c>
    </row>
    <row r="167" spans="1:10" x14ac:dyDescent="0.3">
      <c r="A167" s="102"/>
      <c r="B167" s="102"/>
      <c r="C167" s="104"/>
      <c r="D167" s="104"/>
      <c r="E167" s="66">
        <f t="shared" si="29"/>
        <v>0</v>
      </c>
      <c r="F167" s="259"/>
      <c r="G167" s="259"/>
      <c r="H167" s="249" t="str">
        <f t="shared" si="26"/>
        <v/>
      </c>
      <c r="I167" s="102" t="str">
        <f t="shared" si="27"/>
        <v/>
      </c>
      <c r="J167" s="102" t="str">
        <f t="shared" si="28"/>
        <v/>
      </c>
    </row>
    <row r="168" spans="1:10" x14ac:dyDescent="0.3">
      <c r="A168" s="102"/>
      <c r="B168" s="102"/>
      <c r="C168" s="104"/>
      <c r="D168" s="104"/>
      <c r="E168" s="66">
        <f t="shared" si="29"/>
        <v>0</v>
      </c>
      <c r="F168" s="259"/>
      <c r="G168" s="259"/>
      <c r="H168" s="249" t="str">
        <f t="shared" si="26"/>
        <v/>
      </c>
      <c r="I168" s="102" t="str">
        <f t="shared" si="27"/>
        <v/>
      </c>
      <c r="J168" s="102" t="str">
        <f t="shared" si="28"/>
        <v/>
      </c>
    </row>
    <row r="169" spans="1:10" x14ac:dyDescent="0.3">
      <c r="A169" s="102"/>
      <c r="B169" s="102"/>
      <c r="C169" s="104"/>
      <c r="D169" s="104"/>
      <c r="E169" s="66">
        <f t="shared" si="29"/>
        <v>0</v>
      </c>
      <c r="F169" s="259"/>
      <c r="G169" s="259"/>
      <c r="H169" s="249" t="str">
        <f t="shared" si="26"/>
        <v/>
      </c>
      <c r="I169" s="102" t="str">
        <f t="shared" si="27"/>
        <v/>
      </c>
      <c r="J169" s="102" t="str">
        <f t="shared" si="28"/>
        <v/>
      </c>
    </row>
    <row r="170" spans="1:10" x14ac:dyDescent="0.3">
      <c r="A170" s="102"/>
      <c r="B170" s="102"/>
      <c r="C170" s="104"/>
      <c r="D170" s="104"/>
      <c r="E170" s="66">
        <f t="shared" si="29"/>
        <v>0</v>
      </c>
      <c r="F170" s="259"/>
      <c r="G170" s="259"/>
      <c r="H170" s="249" t="str">
        <f t="shared" si="26"/>
        <v/>
      </c>
      <c r="I170" s="102" t="str">
        <f t="shared" si="27"/>
        <v/>
      </c>
      <c r="J170" s="102" t="str">
        <f t="shared" si="28"/>
        <v/>
      </c>
    </row>
    <row r="171" spans="1:10" x14ac:dyDescent="0.3">
      <c r="A171" s="102"/>
      <c r="B171" s="102"/>
      <c r="C171" s="104"/>
      <c r="D171" s="104"/>
      <c r="E171" s="66">
        <f t="shared" si="29"/>
        <v>0</v>
      </c>
      <c r="F171" s="259"/>
      <c r="G171" s="259"/>
      <c r="H171" s="249" t="str">
        <f t="shared" si="26"/>
        <v/>
      </c>
      <c r="I171" s="102" t="str">
        <f t="shared" si="27"/>
        <v/>
      </c>
      <c r="J171" s="102" t="str">
        <f t="shared" si="28"/>
        <v/>
      </c>
    </row>
    <row r="172" spans="1:10" x14ac:dyDescent="0.3">
      <c r="A172" s="102"/>
      <c r="B172" s="102"/>
      <c r="C172" s="104"/>
      <c r="D172" s="104"/>
      <c r="E172" s="66">
        <f t="shared" si="29"/>
        <v>0</v>
      </c>
      <c r="F172" s="259"/>
      <c r="G172" s="259"/>
      <c r="H172" s="249" t="str">
        <f t="shared" si="26"/>
        <v/>
      </c>
      <c r="I172" s="102" t="str">
        <f t="shared" si="27"/>
        <v/>
      </c>
      <c r="J172" s="102" t="str">
        <f t="shared" si="28"/>
        <v/>
      </c>
    </row>
    <row r="173" spans="1:10" x14ac:dyDescent="0.3">
      <c r="A173" s="102"/>
      <c r="B173" s="102"/>
      <c r="C173" s="104"/>
      <c r="D173" s="104"/>
      <c r="E173" s="66">
        <f t="shared" si="29"/>
        <v>0</v>
      </c>
      <c r="F173" s="259"/>
      <c r="G173" s="259"/>
      <c r="H173" s="249" t="str">
        <f t="shared" si="26"/>
        <v/>
      </c>
      <c r="I173" s="102" t="str">
        <f t="shared" si="27"/>
        <v/>
      </c>
      <c r="J173" s="102" t="str">
        <f t="shared" si="28"/>
        <v/>
      </c>
    </row>
    <row r="174" spans="1:10" x14ac:dyDescent="0.3">
      <c r="A174" s="102"/>
      <c r="B174" s="102"/>
      <c r="C174" s="104"/>
      <c r="D174" s="104"/>
      <c r="E174" s="66">
        <f t="shared" si="29"/>
        <v>0</v>
      </c>
      <c r="F174" s="259"/>
      <c r="G174" s="259"/>
      <c r="H174" s="249" t="str">
        <f t="shared" si="26"/>
        <v/>
      </c>
      <c r="I174" s="102" t="str">
        <f t="shared" si="27"/>
        <v/>
      </c>
      <c r="J174" s="102" t="str">
        <f t="shared" si="28"/>
        <v/>
      </c>
    </row>
    <row r="175" spans="1:10" x14ac:dyDescent="0.3">
      <c r="A175" s="102"/>
      <c r="B175" s="102"/>
      <c r="C175" s="104"/>
      <c r="D175" s="104"/>
      <c r="E175" s="66">
        <f t="shared" ref="E175" si="30">D175*C175</f>
        <v>0</v>
      </c>
      <c r="F175" s="259"/>
      <c r="G175" s="259"/>
      <c r="H175" s="249" t="str">
        <f t="shared" si="26"/>
        <v/>
      </c>
      <c r="I175" s="102" t="str">
        <f t="shared" si="27"/>
        <v/>
      </c>
      <c r="J175" s="102" t="str">
        <f t="shared" si="28"/>
        <v/>
      </c>
    </row>
    <row r="176" spans="1:10" x14ac:dyDescent="0.3">
      <c r="A176" s="66"/>
      <c r="B176" s="70" t="s">
        <v>311</v>
      </c>
      <c r="C176" s="66"/>
      <c r="D176" s="66"/>
      <c r="E176" s="71">
        <f>SUM(E140:E175)</f>
        <v>0</v>
      </c>
      <c r="H176" s="250">
        <f>SUM(H140:H175)</f>
        <v>0</v>
      </c>
      <c r="I176" s="250">
        <f t="shared" ref="I176" si="31">SUM(I140:I175)</f>
        <v>0</v>
      </c>
      <c r="J176" s="250">
        <f t="shared" ref="J176" si="32">SUM(J140:J175)</f>
        <v>0</v>
      </c>
    </row>
    <row r="178" spans="1:10" x14ac:dyDescent="0.3">
      <c r="A178" s="354" t="s">
        <v>108</v>
      </c>
      <c r="B178" s="354"/>
      <c r="C178" s="354"/>
      <c r="D178" s="354"/>
      <c r="E178" s="354"/>
      <c r="F178" s="256" t="s">
        <v>286</v>
      </c>
      <c r="G178" s="257"/>
    </row>
    <row r="179" spans="1:10" ht="17.25" thickBot="1" x14ac:dyDescent="0.35">
      <c r="A179" s="56" t="s">
        <v>287</v>
      </c>
      <c r="B179" s="101" t="s">
        <v>45</v>
      </c>
      <c r="C179" s="57"/>
      <c r="D179" s="58"/>
      <c r="E179" s="58">
        <f>IFERROR(VLOOKUP(B179,Admin_Lists!$A$9:$B$49,2,FALSE),"")</f>
        <v>0</v>
      </c>
    </row>
    <row r="180" spans="1:10" ht="17.25" x14ac:dyDescent="0.3">
      <c r="A180" s="190"/>
      <c r="B180" s="191" t="s">
        <v>315</v>
      </c>
      <c r="C180" s="353">
        <f>'Sq. Ft. Area Individual Files'!D26</f>
        <v>0</v>
      </c>
      <c r="D180" s="353"/>
      <c r="E180" s="234">
        <f>'Sq. Ft. Area Individual Files'!C27</f>
        <v>0</v>
      </c>
    </row>
    <row r="181" spans="1:10" ht="47.25" x14ac:dyDescent="0.3">
      <c r="A181" s="63" t="s">
        <v>290</v>
      </c>
      <c r="B181" s="64" t="s">
        <v>291</v>
      </c>
      <c r="C181" s="64" t="s">
        <v>292</v>
      </c>
      <c r="D181" s="64" t="s">
        <v>293</v>
      </c>
      <c r="E181" s="64" t="s">
        <v>294</v>
      </c>
      <c r="F181" s="64" t="s">
        <v>295</v>
      </c>
      <c r="G181" s="64" t="s">
        <v>296</v>
      </c>
      <c r="H181" s="64" t="s">
        <v>297</v>
      </c>
      <c r="I181" s="64" t="s">
        <v>298</v>
      </c>
      <c r="J181" s="64" t="s">
        <v>299</v>
      </c>
    </row>
    <row r="182" spans="1:10" x14ac:dyDescent="0.3">
      <c r="A182" s="102"/>
      <c r="B182" s="102"/>
      <c r="C182" s="103"/>
      <c r="D182" s="103"/>
      <c r="E182" s="67">
        <f t="shared" ref="E182:E187" si="33">C182*D182</f>
        <v>0</v>
      </c>
      <c r="F182" s="259"/>
      <c r="G182" s="259"/>
      <c r="H182" s="249" t="str">
        <f t="shared" ref="H182:H217" si="34">IF(AND(F182="Yes",Facility_Type="Commercial"),(E182/1000*0.14),IF(AND(F182="Yes",Facility_Type="Industrial",G182="Non-High Bay"),(E182/1000*0.18),IF(AND(F182="Yes",Facility_Type="Schools &amp; Government",G182="Non-High Bay"),(E182/1000*0.14),"")))</f>
        <v/>
      </c>
      <c r="I182" s="102" t="str">
        <f t="shared" ref="I182:I217" si="35">IF(AND(F182="Yes",Facility_Type="Commercial"),((1-SFBASE_Commercial)-(1-SFE_Commercial))*E182/1000*Hrs_Commercial,IF(AND(F182="Yes",Facility_Type="Industrial",G182="Non-High Bay"),((1-SFBASE_Industrial)-(1-SFE_Industrial))*E182/1000*Hrs_Industrial,IF(AND(F182="Yes",Facility_Type="Schools &amp; Government",G182="Non-High Bay"),(((1-SFBASE_SG)-(1-SFE_SG))*E182/1000*Hrs_SG),"")))</f>
        <v/>
      </c>
      <c r="J182" s="102" t="str">
        <f t="shared" ref="J182:J217" si="36">IFERROR(I182*EUL,"")</f>
        <v/>
      </c>
    </row>
    <row r="183" spans="1:10" x14ac:dyDescent="0.3">
      <c r="A183" s="102"/>
      <c r="B183" s="102"/>
      <c r="C183" s="103"/>
      <c r="D183" s="103"/>
      <c r="E183" s="67">
        <f t="shared" si="33"/>
        <v>0</v>
      </c>
      <c r="F183" s="259"/>
      <c r="G183" s="259"/>
      <c r="H183" s="249" t="str">
        <f t="shared" si="34"/>
        <v/>
      </c>
      <c r="I183" s="102" t="str">
        <f t="shared" si="35"/>
        <v/>
      </c>
      <c r="J183" s="102" t="str">
        <f t="shared" si="36"/>
        <v/>
      </c>
    </row>
    <row r="184" spans="1:10" x14ac:dyDescent="0.3">
      <c r="A184" s="102"/>
      <c r="B184" s="102"/>
      <c r="C184" s="103"/>
      <c r="D184" s="103"/>
      <c r="E184" s="67">
        <f t="shared" si="33"/>
        <v>0</v>
      </c>
      <c r="F184" s="259"/>
      <c r="G184" s="259"/>
      <c r="H184" s="249" t="str">
        <f t="shared" si="34"/>
        <v/>
      </c>
      <c r="I184" s="102" t="str">
        <f t="shared" si="35"/>
        <v/>
      </c>
      <c r="J184" s="102" t="str">
        <f t="shared" si="36"/>
        <v/>
      </c>
    </row>
    <row r="185" spans="1:10" x14ac:dyDescent="0.3">
      <c r="A185" s="102"/>
      <c r="B185" s="102"/>
      <c r="C185" s="103"/>
      <c r="D185" s="103"/>
      <c r="E185" s="67">
        <f t="shared" si="33"/>
        <v>0</v>
      </c>
      <c r="F185" s="259"/>
      <c r="G185" s="259"/>
      <c r="H185" s="249" t="str">
        <f t="shared" si="34"/>
        <v/>
      </c>
      <c r="I185" s="102" t="str">
        <f t="shared" si="35"/>
        <v/>
      </c>
      <c r="J185" s="102" t="str">
        <f t="shared" si="36"/>
        <v/>
      </c>
    </row>
    <row r="186" spans="1:10" x14ac:dyDescent="0.3">
      <c r="A186" s="102"/>
      <c r="B186" s="102"/>
      <c r="C186" s="103"/>
      <c r="D186" s="103"/>
      <c r="E186" s="67">
        <f t="shared" si="33"/>
        <v>0</v>
      </c>
      <c r="F186" s="259"/>
      <c r="G186" s="259"/>
      <c r="H186" s="249" t="str">
        <f t="shared" si="34"/>
        <v/>
      </c>
      <c r="I186" s="102" t="str">
        <f t="shared" si="35"/>
        <v/>
      </c>
      <c r="J186" s="102" t="str">
        <f t="shared" si="36"/>
        <v/>
      </c>
    </row>
    <row r="187" spans="1:10" x14ac:dyDescent="0.3">
      <c r="A187" s="102"/>
      <c r="B187" s="102"/>
      <c r="C187" s="103"/>
      <c r="D187" s="103"/>
      <c r="E187" s="67">
        <f t="shared" si="33"/>
        <v>0</v>
      </c>
      <c r="F187" s="259"/>
      <c r="G187" s="259"/>
      <c r="H187" s="249" t="str">
        <f t="shared" si="34"/>
        <v/>
      </c>
      <c r="I187" s="102" t="str">
        <f t="shared" si="35"/>
        <v/>
      </c>
      <c r="J187" s="102" t="str">
        <f t="shared" si="36"/>
        <v/>
      </c>
    </row>
    <row r="188" spans="1:10" x14ac:dyDescent="0.3">
      <c r="A188" s="102"/>
      <c r="B188" s="102"/>
      <c r="C188" s="102"/>
      <c r="D188" s="102"/>
      <c r="E188" s="66">
        <f t="shared" ref="E188:E216" si="37">D188*C188</f>
        <v>0</v>
      </c>
      <c r="F188" s="259"/>
      <c r="G188" s="259"/>
      <c r="H188" s="249" t="str">
        <f t="shared" si="34"/>
        <v/>
      </c>
      <c r="I188" s="102" t="str">
        <f t="shared" si="35"/>
        <v/>
      </c>
      <c r="J188" s="102" t="str">
        <f t="shared" si="36"/>
        <v/>
      </c>
    </row>
    <row r="189" spans="1:10" x14ac:dyDescent="0.3">
      <c r="A189" s="102"/>
      <c r="B189" s="102"/>
      <c r="C189" s="102"/>
      <c r="D189" s="102"/>
      <c r="E189" s="66">
        <f t="shared" si="37"/>
        <v>0</v>
      </c>
      <c r="F189" s="259"/>
      <c r="G189" s="259"/>
      <c r="H189" s="249" t="str">
        <f t="shared" si="34"/>
        <v/>
      </c>
      <c r="I189" s="102" t="str">
        <f t="shared" si="35"/>
        <v/>
      </c>
      <c r="J189" s="102" t="str">
        <f t="shared" si="36"/>
        <v/>
      </c>
    </row>
    <row r="190" spans="1:10" x14ac:dyDescent="0.3">
      <c r="A190" s="102"/>
      <c r="B190" s="102"/>
      <c r="C190" s="102"/>
      <c r="D190" s="102"/>
      <c r="E190" s="66">
        <f t="shared" si="37"/>
        <v>0</v>
      </c>
      <c r="F190" s="259"/>
      <c r="G190" s="259"/>
      <c r="H190" s="249" t="str">
        <f t="shared" si="34"/>
        <v/>
      </c>
      <c r="I190" s="102" t="str">
        <f t="shared" si="35"/>
        <v/>
      </c>
      <c r="J190" s="102" t="str">
        <f t="shared" si="36"/>
        <v/>
      </c>
    </row>
    <row r="191" spans="1:10" x14ac:dyDescent="0.3">
      <c r="A191" s="102"/>
      <c r="B191" s="102"/>
      <c r="C191" s="102"/>
      <c r="D191" s="102"/>
      <c r="E191" s="66">
        <f t="shared" si="37"/>
        <v>0</v>
      </c>
      <c r="F191" s="259"/>
      <c r="G191" s="259"/>
      <c r="H191" s="249" t="str">
        <f t="shared" si="34"/>
        <v/>
      </c>
      <c r="I191" s="102" t="str">
        <f t="shared" si="35"/>
        <v/>
      </c>
      <c r="J191" s="102" t="str">
        <f t="shared" si="36"/>
        <v/>
      </c>
    </row>
    <row r="192" spans="1:10" x14ac:dyDescent="0.3">
      <c r="A192" s="102"/>
      <c r="B192" s="102"/>
      <c r="C192" s="102"/>
      <c r="D192" s="102"/>
      <c r="E192" s="66">
        <f t="shared" si="37"/>
        <v>0</v>
      </c>
      <c r="F192" s="259"/>
      <c r="G192" s="259"/>
      <c r="H192" s="249" t="str">
        <f t="shared" si="34"/>
        <v/>
      </c>
      <c r="I192" s="102" t="str">
        <f t="shared" si="35"/>
        <v/>
      </c>
      <c r="J192" s="102" t="str">
        <f t="shared" si="36"/>
        <v/>
      </c>
    </row>
    <row r="193" spans="1:10" x14ac:dyDescent="0.3">
      <c r="A193" s="102"/>
      <c r="B193" s="102"/>
      <c r="C193" s="102"/>
      <c r="D193" s="102"/>
      <c r="E193" s="66">
        <f t="shared" si="37"/>
        <v>0</v>
      </c>
      <c r="F193" s="259"/>
      <c r="G193" s="259"/>
      <c r="H193" s="249" t="str">
        <f t="shared" si="34"/>
        <v/>
      </c>
      <c r="I193" s="102" t="str">
        <f t="shared" si="35"/>
        <v/>
      </c>
      <c r="J193" s="102" t="str">
        <f t="shared" si="36"/>
        <v/>
      </c>
    </row>
    <row r="194" spans="1:10" x14ac:dyDescent="0.3">
      <c r="A194" s="102"/>
      <c r="B194" s="102"/>
      <c r="C194" s="102"/>
      <c r="D194" s="102"/>
      <c r="E194" s="66">
        <f t="shared" si="37"/>
        <v>0</v>
      </c>
      <c r="F194" s="259"/>
      <c r="G194" s="259"/>
      <c r="H194" s="249" t="str">
        <f t="shared" si="34"/>
        <v/>
      </c>
      <c r="I194" s="102" t="str">
        <f t="shared" si="35"/>
        <v/>
      </c>
      <c r="J194" s="102" t="str">
        <f t="shared" si="36"/>
        <v/>
      </c>
    </row>
    <row r="195" spans="1:10" x14ac:dyDescent="0.3">
      <c r="A195" s="102"/>
      <c r="B195" s="102"/>
      <c r="C195" s="104"/>
      <c r="D195" s="104"/>
      <c r="E195" s="66">
        <f t="shared" si="37"/>
        <v>0</v>
      </c>
      <c r="F195" s="259"/>
      <c r="G195" s="259"/>
      <c r="H195" s="249" t="str">
        <f t="shared" si="34"/>
        <v/>
      </c>
      <c r="I195" s="102" t="str">
        <f t="shared" si="35"/>
        <v/>
      </c>
      <c r="J195" s="102" t="str">
        <f t="shared" si="36"/>
        <v/>
      </c>
    </row>
    <row r="196" spans="1:10" x14ac:dyDescent="0.3">
      <c r="A196" s="102"/>
      <c r="B196" s="102"/>
      <c r="C196" s="104"/>
      <c r="D196" s="104"/>
      <c r="E196" s="66">
        <f t="shared" si="37"/>
        <v>0</v>
      </c>
      <c r="F196" s="259"/>
      <c r="G196" s="259"/>
      <c r="H196" s="249" t="str">
        <f t="shared" si="34"/>
        <v/>
      </c>
      <c r="I196" s="102" t="str">
        <f t="shared" si="35"/>
        <v/>
      </c>
      <c r="J196" s="102" t="str">
        <f t="shared" si="36"/>
        <v/>
      </c>
    </row>
    <row r="197" spans="1:10" x14ac:dyDescent="0.3">
      <c r="A197" s="102"/>
      <c r="B197" s="102"/>
      <c r="C197" s="104"/>
      <c r="D197" s="104"/>
      <c r="E197" s="66">
        <f t="shared" si="37"/>
        <v>0</v>
      </c>
      <c r="F197" s="259"/>
      <c r="G197" s="259"/>
      <c r="H197" s="249" t="str">
        <f t="shared" si="34"/>
        <v/>
      </c>
      <c r="I197" s="102" t="str">
        <f t="shared" si="35"/>
        <v/>
      </c>
      <c r="J197" s="102" t="str">
        <f t="shared" si="36"/>
        <v/>
      </c>
    </row>
    <row r="198" spans="1:10" x14ac:dyDescent="0.3">
      <c r="A198" s="102"/>
      <c r="B198" s="102"/>
      <c r="C198" s="104"/>
      <c r="D198" s="104"/>
      <c r="E198" s="66">
        <f t="shared" si="37"/>
        <v>0</v>
      </c>
      <c r="F198" s="259"/>
      <c r="G198" s="259"/>
      <c r="H198" s="249" t="str">
        <f t="shared" si="34"/>
        <v/>
      </c>
      <c r="I198" s="102" t="str">
        <f t="shared" si="35"/>
        <v/>
      </c>
      <c r="J198" s="102" t="str">
        <f t="shared" si="36"/>
        <v/>
      </c>
    </row>
    <row r="199" spans="1:10" x14ac:dyDescent="0.3">
      <c r="A199" s="102"/>
      <c r="B199" s="102"/>
      <c r="C199" s="104"/>
      <c r="D199" s="104"/>
      <c r="E199" s="66">
        <f t="shared" si="37"/>
        <v>0</v>
      </c>
      <c r="F199" s="259"/>
      <c r="G199" s="259"/>
      <c r="H199" s="249" t="str">
        <f t="shared" si="34"/>
        <v/>
      </c>
      <c r="I199" s="102" t="str">
        <f t="shared" si="35"/>
        <v/>
      </c>
      <c r="J199" s="102" t="str">
        <f t="shared" si="36"/>
        <v/>
      </c>
    </row>
    <row r="200" spans="1:10" x14ac:dyDescent="0.3">
      <c r="A200" s="102"/>
      <c r="B200" s="102"/>
      <c r="C200" s="104"/>
      <c r="D200" s="104"/>
      <c r="E200" s="66">
        <f t="shared" si="37"/>
        <v>0</v>
      </c>
      <c r="F200" s="259"/>
      <c r="G200" s="259"/>
      <c r="H200" s="249" t="str">
        <f t="shared" si="34"/>
        <v/>
      </c>
      <c r="I200" s="102" t="str">
        <f t="shared" si="35"/>
        <v/>
      </c>
      <c r="J200" s="102" t="str">
        <f t="shared" si="36"/>
        <v/>
      </c>
    </row>
    <row r="201" spans="1:10" x14ac:dyDescent="0.3">
      <c r="A201" s="102"/>
      <c r="B201" s="102"/>
      <c r="C201" s="104"/>
      <c r="D201" s="104"/>
      <c r="E201" s="66">
        <f t="shared" si="37"/>
        <v>0</v>
      </c>
      <c r="F201" s="259"/>
      <c r="G201" s="259"/>
      <c r="H201" s="249" t="str">
        <f t="shared" si="34"/>
        <v/>
      </c>
      <c r="I201" s="102" t="str">
        <f t="shared" si="35"/>
        <v/>
      </c>
      <c r="J201" s="102" t="str">
        <f t="shared" si="36"/>
        <v/>
      </c>
    </row>
    <row r="202" spans="1:10" x14ac:dyDescent="0.3">
      <c r="A202" s="102"/>
      <c r="B202" s="102"/>
      <c r="C202" s="104"/>
      <c r="D202" s="104"/>
      <c r="E202" s="66">
        <f t="shared" si="37"/>
        <v>0</v>
      </c>
      <c r="F202" s="259"/>
      <c r="G202" s="259"/>
      <c r="H202" s="249" t="str">
        <f t="shared" si="34"/>
        <v/>
      </c>
      <c r="I202" s="102" t="str">
        <f t="shared" si="35"/>
        <v/>
      </c>
      <c r="J202" s="102" t="str">
        <f t="shared" si="36"/>
        <v/>
      </c>
    </row>
    <row r="203" spans="1:10" x14ac:dyDescent="0.3">
      <c r="A203" s="102"/>
      <c r="B203" s="102"/>
      <c r="C203" s="104"/>
      <c r="D203" s="104"/>
      <c r="E203" s="66">
        <f t="shared" si="37"/>
        <v>0</v>
      </c>
      <c r="F203" s="259"/>
      <c r="G203" s="259"/>
      <c r="H203" s="249" t="str">
        <f t="shared" si="34"/>
        <v/>
      </c>
      <c r="I203" s="102" t="str">
        <f t="shared" si="35"/>
        <v/>
      </c>
      <c r="J203" s="102" t="str">
        <f t="shared" si="36"/>
        <v/>
      </c>
    </row>
    <row r="204" spans="1:10" x14ac:dyDescent="0.3">
      <c r="A204" s="102"/>
      <c r="B204" s="102"/>
      <c r="C204" s="104"/>
      <c r="D204" s="104"/>
      <c r="E204" s="66">
        <f t="shared" si="37"/>
        <v>0</v>
      </c>
      <c r="F204" s="259"/>
      <c r="G204" s="259"/>
      <c r="H204" s="249" t="str">
        <f t="shared" si="34"/>
        <v/>
      </c>
      <c r="I204" s="102" t="str">
        <f t="shared" si="35"/>
        <v/>
      </c>
      <c r="J204" s="102" t="str">
        <f t="shared" si="36"/>
        <v/>
      </c>
    </row>
    <row r="205" spans="1:10" x14ac:dyDescent="0.3">
      <c r="A205" s="102"/>
      <c r="B205" s="102"/>
      <c r="C205" s="104"/>
      <c r="D205" s="104"/>
      <c r="E205" s="66">
        <f t="shared" si="37"/>
        <v>0</v>
      </c>
      <c r="F205" s="259"/>
      <c r="G205" s="259"/>
      <c r="H205" s="249" t="str">
        <f t="shared" si="34"/>
        <v/>
      </c>
      <c r="I205" s="102" t="str">
        <f t="shared" si="35"/>
        <v/>
      </c>
      <c r="J205" s="102" t="str">
        <f t="shared" si="36"/>
        <v/>
      </c>
    </row>
    <row r="206" spans="1:10" x14ac:dyDescent="0.3">
      <c r="A206" s="102"/>
      <c r="B206" s="102"/>
      <c r="C206" s="104"/>
      <c r="D206" s="104"/>
      <c r="E206" s="66">
        <f t="shared" si="37"/>
        <v>0</v>
      </c>
      <c r="F206" s="259"/>
      <c r="G206" s="259"/>
      <c r="H206" s="249" t="str">
        <f t="shared" si="34"/>
        <v/>
      </c>
      <c r="I206" s="102" t="str">
        <f t="shared" si="35"/>
        <v/>
      </c>
      <c r="J206" s="102" t="str">
        <f t="shared" si="36"/>
        <v/>
      </c>
    </row>
    <row r="207" spans="1:10" x14ac:dyDescent="0.3">
      <c r="A207" s="102"/>
      <c r="B207" s="102"/>
      <c r="C207" s="104"/>
      <c r="D207" s="104"/>
      <c r="E207" s="66">
        <f t="shared" si="37"/>
        <v>0</v>
      </c>
      <c r="F207" s="259"/>
      <c r="G207" s="259"/>
      <c r="H207" s="249" t="str">
        <f t="shared" si="34"/>
        <v/>
      </c>
      <c r="I207" s="102" t="str">
        <f t="shared" si="35"/>
        <v/>
      </c>
      <c r="J207" s="102" t="str">
        <f t="shared" si="36"/>
        <v/>
      </c>
    </row>
    <row r="208" spans="1:10" x14ac:dyDescent="0.3">
      <c r="A208" s="102"/>
      <c r="B208" s="102"/>
      <c r="C208" s="104"/>
      <c r="D208" s="104"/>
      <c r="E208" s="66">
        <f t="shared" si="37"/>
        <v>0</v>
      </c>
      <c r="F208" s="259"/>
      <c r="G208" s="259"/>
      <c r="H208" s="249" t="str">
        <f t="shared" si="34"/>
        <v/>
      </c>
      <c r="I208" s="102" t="str">
        <f t="shared" si="35"/>
        <v/>
      </c>
      <c r="J208" s="102" t="str">
        <f t="shared" si="36"/>
        <v/>
      </c>
    </row>
    <row r="209" spans="1:10" x14ac:dyDescent="0.3">
      <c r="A209" s="102"/>
      <c r="B209" s="102"/>
      <c r="C209" s="104"/>
      <c r="D209" s="104"/>
      <c r="E209" s="66">
        <f t="shared" si="37"/>
        <v>0</v>
      </c>
      <c r="F209" s="259"/>
      <c r="G209" s="259"/>
      <c r="H209" s="249" t="str">
        <f t="shared" si="34"/>
        <v/>
      </c>
      <c r="I209" s="102" t="str">
        <f t="shared" si="35"/>
        <v/>
      </c>
      <c r="J209" s="102" t="str">
        <f t="shared" si="36"/>
        <v/>
      </c>
    </row>
    <row r="210" spans="1:10" x14ac:dyDescent="0.3">
      <c r="A210" s="102"/>
      <c r="B210" s="102"/>
      <c r="C210" s="104"/>
      <c r="D210" s="104"/>
      <c r="E210" s="66">
        <f t="shared" si="37"/>
        <v>0</v>
      </c>
      <c r="F210" s="259"/>
      <c r="G210" s="259"/>
      <c r="H210" s="249" t="str">
        <f t="shared" si="34"/>
        <v/>
      </c>
      <c r="I210" s="102" t="str">
        <f t="shared" si="35"/>
        <v/>
      </c>
      <c r="J210" s="102" t="str">
        <f t="shared" si="36"/>
        <v/>
      </c>
    </row>
    <row r="211" spans="1:10" x14ac:dyDescent="0.3">
      <c r="A211" s="102"/>
      <c r="B211" s="102"/>
      <c r="C211" s="104"/>
      <c r="D211" s="104"/>
      <c r="E211" s="66">
        <f t="shared" si="37"/>
        <v>0</v>
      </c>
      <c r="F211" s="259"/>
      <c r="G211" s="259"/>
      <c r="H211" s="249" t="str">
        <f t="shared" si="34"/>
        <v/>
      </c>
      <c r="I211" s="102" t="str">
        <f t="shared" si="35"/>
        <v/>
      </c>
      <c r="J211" s="102" t="str">
        <f t="shared" si="36"/>
        <v/>
      </c>
    </row>
    <row r="212" spans="1:10" x14ac:dyDescent="0.3">
      <c r="A212" s="102"/>
      <c r="B212" s="102"/>
      <c r="C212" s="104"/>
      <c r="D212" s="104"/>
      <c r="E212" s="66">
        <f t="shared" si="37"/>
        <v>0</v>
      </c>
      <c r="F212" s="259"/>
      <c r="G212" s="259"/>
      <c r="H212" s="249" t="str">
        <f t="shared" si="34"/>
        <v/>
      </c>
      <c r="I212" s="102" t="str">
        <f t="shared" si="35"/>
        <v/>
      </c>
      <c r="J212" s="102" t="str">
        <f t="shared" si="36"/>
        <v/>
      </c>
    </row>
    <row r="213" spans="1:10" x14ac:dyDescent="0.3">
      <c r="A213" s="102"/>
      <c r="B213" s="102"/>
      <c r="C213" s="104"/>
      <c r="D213" s="104"/>
      <c r="E213" s="66">
        <f t="shared" si="37"/>
        <v>0</v>
      </c>
      <c r="F213" s="259"/>
      <c r="G213" s="259"/>
      <c r="H213" s="249" t="str">
        <f t="shared" si="34"/>
        <v/>
      </c>
      <c r="I213" s="102" t="str">
        <f t="shared" si="35"/>
        <v/>
      </c>
      <c r="J213" s="102" t="str">
        <f t="shared" si="36"/>
        <v/>
      </c>
    </row>
    <row r="214" spans="1:10" x14ac:dyDescent="0.3">
      <c r="A214" s="102"/>
      <c r="B214" s="102"/>
      <c r="C214" s="104"/>
      <c r="D214" s="104"/>
      <c r="E214" s="66">
        <f t="shared" si="37"/>
        <v>0</v>
      </c>
      <c r="F214" s="259"/>
      <c r="G214" s="259"/>
      <c r="H214" s="249" t="str">
        <f t="shared" si="34"/>
        <v/>
      </c>
      <c r="I214" s="102" t="str">
        <f t="shared" si="35"/>
        <v/>
      </c>
      <c r="J214" s="102" t="str">
        <f t="shared" si="36"/>
        <v/>
      </c>
    </row>
    <row r="215" spans="1:10" x14ac:dyDescent="0.3">
      <c r="A215" s="102"/>
      <c r="B215" s="102"/>
      <c r="C215" s="104"/>
      <c r="D215" s="104"/>
      <c r="E215" s="66">
        <f t="shared" si="37"/>
        <v>0</v>
      </c>
      <c r="F215" s="259"/>
      <c r="G215" s="259"/>
      <c r="H215" s="249" t="str">
        <f t="shared" si="34"/>
        <v/>
      </c>
      <c r="I215" s="102" t="str">
        <f t="shared" si="35"/>
        <v/>
      </c>
      <c r="J215" s="102" t="str">
        <f t="shared" si="36"/>
        <v/>
      </c>
    </row>
    <row r="216" spans="1:10" x14ac:dyDescent="0.3">
      <c r="A216" s="102"/>
      <c r="B216" s="102"/>
      <c r="C216" s="104"/>
      <c r="D216" s="104"/>
      <c r="E216" s="66">
        <f t="shared" si="37"/>
        <v>0</v>
      </c>
      <c r="F216" s="259"/>
      <c r="G216" s="259"/>
      <c r="H216" s="249" t="str">
        <f t="shared" si="34"/>
        <v/>
      </c>
      <c r="I216" s="102" t="str">
        <f t="shared" si="35"/>
        <v/>
      </c>
      <c r="J216" s="102" t="str">
        <f t="shared" si="36"/>
        <v/>
      </c>
    </row>
    <row r="217" spans="1:10" x14ac:dyDescent="0.3">
      <c r="A217" s="102"/>
      <c r="B217" s="102"/>
      <c r="C217" s="104"/>
      <c r="D217" s="104"/>
      <c r="E217" s="66">
        <f t="shared" ref="E217" si="38">D217*C217</f>
        <v>0</v>
      </c>
      <c r="F217" s="259"/>
      <c r="G217" s="259"/>
      <c r="H217" s="249" t="str">
        <f t="shared" si="34"/>
        <v/>
      </c>
      <c r="I217" s="102" t="str">
        <f t="shared" si="35"/>
        <v/>
      </c>
      <c r="J217" s="102" t="str">
        <f t="shared" si="36"/>
        <v/>
      </c>
    </row>
    <row r="218" spans="1:10" x14ac:dyDescent="0.3">
      <c r="A218" s="66"/>
      <c r="B218" s="70" t="s">
        <v>311</v>
      </c>
      <c r="C218" s="66"/>
      <c r="D218" s="66"/>
      <c r="E218" s="71">
        <f>SUM(E182:E217)</f>
        <v>0</v>
      </c>
      <c r="H218" s="250">
        <f>SUM(H182:H217)</f>
        <v>0</v>
      </c>
      <c r="I218" s="250">
        <f t="shared" ref="I218" si="39">SUM(I182:I217)</f>
        <v>0</v>
      </c>
      <c r="J218" s="250">
        <f t="shared" ref="J218" si="40">SUM(J182:J217)</f>
        <v>0</v>
      </c>
    </row>
    <row r="220" spans="1:10" x14ac:dyDescent="0.3">
      <c r="A220" s="356" t="s">
        <v>109</v>
      </c>
      <c r="B220" s="356"/>
      <c r="C220" s="356"/>
      <c r="D220" s="356"/>
      <c r="E220" s="356"/>
      <c r="F220" s="256" t="s">
        <v>286</v>
      </c>
      <c r="G220" s="257"/>
    </row>
    <row r="221" spans="1:10" ht="17.25" thickBot="1" x14ac:dyDescent="0.35">
      <c r="A221" s="56" t="s">
        <v>287</v>
      </c>
      <c r="B221" s="101" t="s">
        <v>45</v>
      </c>
      <c r="C221" s="57"/>
      <c r="D221" s="58"/>
      <c r="E221" s="58">
        <f>IFERROR(VLOOKUP(B221,Admin_Lists!$A$9:$B$49,2,FALSE),"")</f>
        <v>0</v>
      </c>
    </row>
    <row r="222" spans="1:10" ht="17.25" x14ac:dyDescent="0.3">
      <c r="A222" s="190"/>
      <c r="B222" s="191" t="s">
        <v>289</v>
      </c>
      <c r="C222" s="353">
        <f>'Sq. Ft. Area Individual Files'!D343</f>
        <v>0</v>
      </c>
      <c r="D222" s="353"/>
      <c r="E222" s="234">
        <f>'Sq. Ft. Area Individual Files'!C344</f>
        <v>0</v>
      </c>
    </row>
    <row r="223" spans="1:10" ht="47.25" x14ac:dyDescent="0.3">
      <c r="A223" s="63" t="s">
        <v>290</v>
      </c>
      <c r="B223" s="64" t="s">
        <v>291</v>
      </c>
      <c r="C223" s="64" t="s">
        <v>292</v>
      </c>
      <c r="D223" s="64" t="s">
        <v>293</v>
      </c>
      <c r="E223" s="64" t="s">
        <v>294</v>
      </c>
      <c r="F223" s="64" t="s">
        <v>295</v>
      </c>
      <c r="G223" s="64" t="s">
        <v>296</v>
      </c>
      <c r="H223" s="64" t="s">
        <v>297</v>
      </c>
      <c r="I223" s="64" t="s">
        <v>298</v>
      </c>
      <c r="J223" s="64" t="s">
        <v>299</v>
      </c>
    </row>
    <row r="224" spans="1:10" x14ac:dyDescent="0.3">
      <c r="A224" s="102"/>
      <c r="B224" s="102"/>
      <c r="C224" s="103"/>
      <c r="D224" s="103"/>
      <c r="E224" s="67">
        <f t="shared" ref="E224:E256" si="41">C224*D224</f>
        <v>0</v>
      </c>
      <c r="F224" s="259"/>
      <c r="G224" s="259"/>
      <c r="H224" s="249" t="str">
        <f t="shared" ref="H224:H259" si="42">IF(AND(F224="Yes",Facility_Type="Commercial"),(E224/1000*0.14),IF(AND(F224="Yes",Facility_Type="Industrial",G224="Non-High Bay"),(E224/1000*0.18),IF(AND(F224="Yes",Facility_Type="Schools &amp; Government",G224="Non-High Bay"),(E224/1000*0.14),"")))</f>
        <v/>
      </c>
      <c r="I224" s="102" t="str">
        <f t="shared" ref="I224:I259" si="43">IF(AND(F224="Yes",Facility_Type="Commercial"),((1-SFBASE_Commercial)-(1-SFE_Commercial))*E224/1000*Hrs_Commercial,IF(AND(F224="Yes",Facility_Type="Industrial",G224="Non-High Bay"),((1-SFBASE_Industrial)-(1-SFE_Industrial))*E224/1000*Hrs_Industrial,IF(AND(F224="Yes",Facility_Type="Schools &amp; Government",G224="Non-High Bay"),(((1-SFBASE_SG)-(1-SFE_SG))*E224/1000*Hrs_SG),"")))</f>
        <v/>
      </c>
      <c r="J224" s="102" t="str">
        <f t="shared" ref="J224:J259" si="44">IFERROR(I224*EUL,"")</f>
        <v/>
      </c>
    </row>
    <row r="225" spans="1:10" x14ac:dyDescent="0.3">
      <c r="A225" s="102"/>
      <c r="B225" s="102"/>
      <c r="C225" s="103"/>
      <c r="D225" s="103"/>
      <c r="E225" s="67">
        <f t="shared" si="41"/>
        <v>0</v>
      </c>
      <c r="F225" s="259"/>
      <c r="G225" s="259"/>
      <c r="H225" s="249" t="str">
        <f t="shared" si="42"/>
        <v/>
      </c>
      <c r="I225" s="102" t="str">
        <f t="shared" si="43"/>
        <v/>
      </c>
      <c r="J225" s="102" t="str">
        <f t="shared" si="44"/>
        <v/>
      </c>
    </row>
    <row r="226" spans="1:10" x14ac:dyDescent="0.3">
      <c r="A226" s="102"/>
      <c r="B226" s="102"/>
      <c r="C226" s="103"/>
      <c r="D226" s="103"/>
      <c r="E226" s="67">
        <f t="shared" si="41"/>
        <v>0</v>
      </c>
      <c r="F226" s="259"/>
      <c r="G226" s="259"/>
      <c r="H226" s="249" t="str">
        <f t="shared" si="42"/>
        <v/>
      </c>
      <c r="I226" s="102" t="str">
        <f t="shared" si="43"/>
        <v/>
      </c>
      <c r="J226" s="102" t="str">
        <f t="shared" si="44"/>
        <v/>
      </c>
    </row>
    <row r="227" spans="1:10" x14ac:dyDescent="0.3">
      <c r="A227" s="102"/>
      <c r="B227" s="102"/>
      <c r="C227" s="103"/>
      <c r="D227" s="103"/>
      <c r="E227" s="67">
        <f t="shared" si="41"/>
        <v>0</v>
      </c>
      <c r="F227" s="259"/>
      <c r="G227" s="259"/>
      <c r="H227" s="249" t="str">
        <f t="shared" si="42"/>
        <v/>
      </c>
      <c r="I227" s="102" t="str">
        <f t="shared" si="43"/>
        <v/>
      </c>
      <c r="J227" s="102" t="str">
        <f t="shared" si="44"/>
        <v/>
      </c>
    </row>
    <row r="228" spans="1:10" x14ac:dyDescent="0.3">
      <c r="A228" s="102"/>
      <c r="B228" s="102"/>
      <c r="C228" s="103"/>
      <c r="D228" s="103"/>
      <c r="E228" s="67">
        <f t="shared" si="41"/>
        <v>0</v>
      </c>
      <c r="F228" s="259"/>
      <c r="G228" s="259"/>
      <c r="H228" s="249" t="str">
        <f t="shared" si="42"/>
        <v/>
      </c>
      <c r="I228" s="102" t="str">
        <f t="shared" si="43"/>
        <v/>
      </c>
      <c r="J228" s="102" t="str">
        <f t="shared" si="44"/>
        <v/>
      </c>
    </row>
    <row r="229" spans="1:10" x14ac:dyDescent="0.3">
      <c r="A229" s="102"/>
      <c r="B229" s="102"/>
      <c r="C229" s="103"/>
      <c r="D229" s="103"/>
      <c r="E229" s="67">
        <f t="shared" si="41"/>
        <v>0</v>
      </c>
      <c r="F229" s="259"/>
      <c r="G229" s="259"/>
      <c r="H229" s="249" t="str">
        <f t="shared" si="42"/>
        <v/>
      </c>
      <c r="I229" s="102" t="str">
        <f t="shared" si="43"/>
        <v/>
      </c>
      <c r="J229" s="102" t="str">
        <f t="shared" si="44"/>
        <v/>
      </c>
    </row>
    <row r="230" spans="1:10" x14ac:dyDescent="0.3">
      <c r="A230" s="102"/>
      <c r="B230" s="102"/>
      <c r="C230" s="103"/>
      <c r="D230" s="103"/>
      <c r="E230" s="67">
        <f t="shared" si="41"/>
        <v>0</v>
      </c>
      <c r="F230" s="259"/>
      <c r="G230" s="259"/>
      <c r="H230" s="249" t="str">
        <f t="shared" si="42"/>
        <v/>
      </c>
      <c r="I230" s="102" t="str">
        <f t="shared" si="43"/>
        <v/>
      </c>
      <c r="J230" s="102" t="str">
        <f t="shared" si="44"/>
        <v/>
      </c>
    </row>
    <row r="231" spans="1:10" x14ac:dyDescent="0.3">
      <c r="A231" s="102"/>
      <c r="B231" s="102"/>
      <c r="C231" s="103"/>
      <c r="D231" s="103"/>
      <c r="E231" s="67">
        <f t="shared" si="41"/>
        <v>0</v>
      </c>
      <c r="F231" s="259"/>
      <c r="G231" s="259"/>
      <c r="H231" s="249" t="str">
        <f t="shared" si="42"/>
        <v/>
      </c>
      <c r="I231" s="102" t="str">
        <f t="shared" si="43"/>
        <v/>
      </c>
      <c r="J231" s="102" t="str">
        <f t="shared" si="44"/>
        <v/>
      </c>
    </row>
    <row r="232" spans="1:10" x14ac:dyDescent="0.3">
      <c r="A232" s="102"/>
      <c r="B232" s="102"/>
      <c r="C232" s="103"/>
      <c r="D232" s="103"/>
      <c r="E232" s="67">
        <f t="shared" si="41"/>
        <v>0</v>
      </c>
      <c r="F232" s="259"/>
      <c r="G232" s="259"/>
      <c r="H232" s="249" t="str">
        <f t="shared" si="42"/>
        <v/>
      </c>
      <c r="I232" s="102" t="str">
        <f t="shared" si="43"/>
        <v/>
      </c>
      <c r="J232" s="102" t="str">
        <f t="shared" si="44"/>
        <v/>
      </c>
    </row>
    <row r="233" spans="1:10" x14ac:dyDescent="0.3">
      <c r="A233" s="102"/>
      <c r="B233" s="102"/>
      <c r="C233" s="103"/>
      <c r="D233" s="103"/>
      <c r="E233" s="67">
        <f t="shared" si="41"/>
        <v>0</v>
      </c>
      <c r="F233" s="259"/>
      <c r="G233" s="259"/>
      <c r="H233" s="249" t="str">
        <f t="shared" si="42"/>
        <v/>
      </c>
      <c r="I233" s="102" t="str">
        <f t="shared" si="43"/>
        <v/>
      </c>
      <c r="J233" s="102" t="str">
        <f t="shared" si="44"/>
        <v/>
      </c>
    </row>
    <row r="234" spans="1:10" x14ac:dyDescent="0.3">
      <c r="A234" s="102"/>
      <c r="B234" s="102"/>
      <c r="C234" s="103"/>
      <c r="D234" s="103"/>
      <c r="E234" s="67">
        <f t="shared" si="41"/>
        <v>0</v>
      </c>
      <c r="F234" s="259"/>
      <c r="G234" s="259"/>
      <c r="H234" s="249" t="str">
        <f t="shared" si="42"/>
        <v/>
      </c>
      <c r="I234" s="102" t="str">
        <f t="shared" si="43"/>
        <v/>
      </c>
      <c r="J234" s="102" t="str">
        <f t="shared" si="44"/>
        <v/>
      </c>
    </row>
    <row r="235" spans="1:10" x14ac:dyDescent="0.3">
      <c r="A235" s="102"/>
      <c r="B235" s="102"/>
      <c r="C235" s="103"/>
      <c r="D235" s="103"/>
      <c r="E235" s="67">
        <f t="shared" si="41"/>
        <v>0</v>
      </c>
      <c r="F235" s="259"/>
      <c r="G235" s="259"/>
      <c r="H235" s="249" t="str">
        <f t="shared" si="42"/>
        <v/>
      </c>
      <c r="I235" s="102" t="str">
        <f t="shared" si="43"/>
        <v/>
      </c>
      <c r="J235" s="102" t="str">
        <f t="shared" si="44"/>
        <v/>
      </c>
    </row>
    <row r="236" spans="1:10" x14ac:dyDescent="0.3">
      <c r="A236" s="102"/>
      <c r="B236" s="102"/>
      <c r="C236" s="103"/>
      <c r="D236" s="103"/>
      <c r="E236" s="67">
        <f t="shared" si="41"/>
        <v>0</v>
      </c>
      <c r="F236" s="259"/>
      <c r="G236" s="259"/>
      <c r="H236" s="249" t="str">
        <f t="shared" si="42"/>
        <v/>
      </c>
      <c r="I236" s="102" t="str">
        <f t="shared" si="43"/>
        <v/>
      </c>
      <c r="J236" s="102" t="str">
        <f t="shared" si="44"/>
        <v/>
      </c>
    </row>
    <row r="237" spans="1:10" x14ac:dyDescent="0.3">
      <c r="A237" s="102"/>
      <c r="B237" s="102"/>
      <c r="C237" s="103"/>
      <c r="D237" s="103"/>
      <c r="E237" s="67">
        <f t="shared" si="41"/>
        <v>0</v>
      </c>
      <c r="F237" s="259"/>
      <c r="G237" s="259"/>
      <c r="H237" s="249" t="str">
        <f t="shared" si="42"/>
        <v/>
      </c>
      <c r="I237" s="102" t="str">
        <f t="shared" si="43"/>
        <v/>
      </c>
      <c r="J237" s="102" t="str">
        <f t="shared" si="44"/>
        <v/>
      </c>
    </row>
    <row r="238" spans="1:10" x14ac:dyDescent="0.3">
      <c r="A238" s="102"/>
      <c r="B238" s="102"/>
      <c r="C238" s="103"/>
      <c r="D238" s="103"/>
      <c r="E238" s="67">
        <f t="shared" si="41"/>
        <v>0</v>
      </c>
      <c r="F238" s="259"/>
      <c r="G238" s="259"/>
      <c r="H238" s="249" t="str">
        <f t="shared" si="42"/>
        <v/>
      </c>
      <c r="I238" s="102" t="str">
        <f t="shared" si="43"/>
        <v/>
      </c>
      <c r="J238" s="102" t="str">
        <f t="shared" si="44"/>
        <v/>
      </c>
    </row>
    <row r="239" spans="1:10" x14ac:dyDescent="0.3">
      <c r="A239" s="102"/>
      <c r="B239" s="102"/>
      <c r="C239" s="103"/>
      <c r="D239" s="103"/>
      <c r="E239" s="67">
        <f t="shared" si="41"/>
        <v>0</v>
      </c>
      <c r="F239" s="259"/>
      <c r="G239" s="259"/>
      <c r="H239" s="249" t="str">
        <f t="shared" si="42"/>
        <v/>
      </c>
      <c r="I239" s="102" t="str">
        <f t="shared" si="43"/>
        <v/>
      </c>
      <c r="J239" s="102" t="str">
        <f t="shared" si="44"/>
        <v/>
      </c>
    </row>
    <row r="240" spans="1:10" x14ac:dyDescent="0.3">
      <c r="A240" s="102"/>
      <c r="B240" s="102"/>
      <c r="C240" s="103"/>
      <c r="D240" s="103"/>
      <c r="E240" s="67">
        <f t="shared" si="41"/>
        <v>0</v>
      </c>
      <c r="F240" s="259"/>
      <c r="G240" s="259"/>
      <c r="H240" s="249" t="str">
        <f t="shared" si="42"/>
        <v/>
      </c>
      <c r="I240" s="102" t="str">
        <f t="shared" si="43"/>
        <v/>
      </c>
      <c r="J240" s="102" t="str">
        <f t="shared" si="44"/>
        <v/>
      </c>
    </row>
    <row r="241" spans="1:10" x14ac:dyDescent="0.3">
      <c r="A241" s="102"/>
      <c r="B241" s="102"/>
      <c r="C241" s="103"/>
      <c r="D241" s="103"/>
      <c r="E241" s="67">
        <f t="shared" si="41"/>
        <v>0</v>
      </c>
      <c r="F241" s="259"/>
      <c r="G241" s="259"/>
      <c r="H241" s="249" t="str">
        <f t="shared" si="42"/>
        <v/>
      </c>
      <c r="I241" s="102" t="str">
        <f t="shared" si="43"/>
        <v/>
      </c>
      <c r="J241" s="102" t="str">
        <f t="shared" si="44"/>
        <v/>
      </c>
    </row>
    <row r="242" spans="1:10" x14ac:dyDescent="0.3">
      <c r="A242" s="102"/>
      <c r="B242" s="102"/>
      <c r="C242" s="103"/>
      <c r="D242" s="103"/>
      <c r="E242" s="67">
        <f t="shared" si="41"/>
        <v>0</v>
      </c>
      <c r="F242" s="259"/>
      <c r="G242" s="259"/>
      <c r="H242" s="249" t="str">
        <f t="shared" si="42"/>
        <v/>
      </c>
      <c r="I242" s="102" t="str">
        <f t="shared" si="43"/>
        <v/>
      </c>
      <c r="J242" s="102" t="str">
        <f t="shared" si="44"/>
        <v/>
      </c>
    </row>
    <row r="243" spans="1:10" x14ac:dyDescent="0.3">
      <c r="A243" s="102"/>
      <c r="B243" s="102"/>
      <c r="C243" s="103"/>
      <c r="D243" s="103"/>
      <c r="E243" s="67">
        <f t="shared" si="41"/>
        <v>0</v>
      </c>
      <c r="F243" s="259"/>
      <c r="G243" s="259"/>
      <c r="H243" s="249" t="str">
        <f t="shared" si="42"/>
        <v/>
      </c>
      <c r="I243" s="102" t="str">
        <f t="shared" si="43"/>
        <v/>
      </c>
      <c r="J243" s="102" t="str">
        <f t="shared" si="44"/>
        <v/>
      </c>
    </row>
    <row r="244" spans="1:10" x14ac:dyDescent="0.3">
      <c r="A244" s="102"/>
      <c r="B244" s="102"/>
      <c r="C244" s="103"/>
      <c r="D244" s="103"/>
      <c r="E244" s="67">
        <f t="shared" si="41"/>
        <v>0</v>
      </c>
      <c r="F244" s="259"/>
      <c r="G244" s="259"/>
      <c r="H244" s="249" t="str">
        <f t="shared" si="42"/>
        <v/>
      </c>
      <c r="I244" s="102" t="str">
        <f t="shared" si="43"/>
        <v/>
      </c>
      <c r="J244" s="102" t="str">
        <f t="shared" si="44"/>
        <v/>
      </c>
    </row>
    <row r="245" spans="1:10" x14ac:dyDescent="0.3">
      <c r="A245" s="102"/>
      <c r="B245" s="102"/>
      <c r="C245" s="103"/>
      <c r="D245" s="103"/>
      <c r="E245" s="67">
        <f t="shared" si="41"/>
        <v>0</v>
      </c>
      <c r="F245" s="259"/>
      <c r="G245" s="259"/>
      <c r="H245" s="249" t="str">
        <f t="shared" si="42"/>
        <v/>
      </c>
      <c r="I245" s="102" t="str">
        <f t="shared" si="43"/>
        <v/>
      </c>
      <c r="J245" s="102" t="str">
        <f t="shared" si="44"/>
        <v/>
      </c>
    </row>
    <row r="246" spans="1:10" x14ac:dyDescent="0.3">
      <c r="A246" s="102"/>
      <c r="B246" s="102"/>
      <c r="C246" s="103"/>
      <c r="D246" s="103"/>
      <c r="E246" s="67">
        <f t="shared" si="41"/>
        <v>0</v>
      </c>
      <c r="F246" s="259"/>
      <c r="G246" s="259"/>
      <c r="H246" s="249" t="str">
        <f t="shared" si="42"/>
        <v/>
      </c>
      <c r="I246" s="102" t="str">
        <f t="shared" si="43"/>
        <v/>
      </c>
      <c r="J246" s="102" t="str">
        <f t="shared" si="44"/>
        <v/>
      </c>
    </row>
    <row r="247" spans="1:10" x14ac:dyDescent="0.3">
      <c r="A247" s="102"/>
      <c r="B247" s="102"/>
      <c r="C247" s="103"/>
      <c r="D247" s="103"/>
      <c r="E247" s="67">
        <f t="shared" si="41"/>
        <v>0</v>
      </c>
      <c r="F247" s="259"/>
      <c r="G247" s="259"/>
      <c r="H247" s="249" t="str">
        <f t="shared" si="42"/>
        <v/>
      </c>
      <c r="I247" s="102" t="str">
        <f t="shared" si="43"/>
        <v/>
      </c>
      <c r="J247" s="102" t="str">
        <f t="shared" si="44"/>
        <v/>
      </c>
    </row>
    <row r="248" spans="1:10" x14ac:dyDescent="0.3">
      <c r="A248" s="102"/>
      <c r="B248" s="102"/>
      <c r="C248" s="103"/>
      <c r="D248" s="103"/>
      <c r="E248" s="67">
        <f t="shared" si="41"/>
        <v>0</v>
      </c>
      <c r="F248" s="259"/>
      <c r="G248" s="259"/>
      <c r="H248" s="249" t="str">
        <f t="shared" si="42"/>
        <v/>
      </c>
      <c r="I248" s="102" t="str">
        <f t="shared" si="43"/>
        <v/>
      </c>
      <c r="J248" s="102" t="str">
        <f t="shared" si="44"/>
        <v/>
      </c>
    </row>
    <row r="249" spans="1:10" x14ac:dyDescent="0.3">
      <c r="A249" s="102"/>
      <c r="B249" s="102"/>
      <c r="C249" s="103"/>
      <c r="D249" s="103"/>
      <c r="E249" s="67">
        <f t="shared" si="41"/>
        <v>0</v>
      </c>
      <c r="F249" s="259"/>
      <c r="G249" s="259"/>
      <c r="H249" s="249" t="str">
        <f t="shared" si="42"/>
        <v/>
      </c>
      <c r="I249" s="102" t="str">
        <f t="shared" si="43"/>
        <v/>
      </c>
      <c r="J249" s="102" t="str">
        <f t="shared" si="44"/>
        <v/>
      </c>
    </row>
    <row r="250" spans="1:10" x14ac:dyDescent="0.3">
      <c r="A250" s="102"/>
      <c r="B250" s="102"/>
      <c r="C250" s="103"/>
      <c r="D250" s="103"/>
      <c r="E250" s="67">
        <f t="shared" si="41"/>
        <v>0</v>
      </c>
      <c r="F250" s="259"/>
      <c r="G250" s="259"/>
      <c r="H250" s="249" t="str">
        <f t="shared" si="42"/>
        <v/>
      </c>
      <c r="I250" s="102" t="str">
        <f t="shared" si="43"/>
        <v/>
      </c>
      <c r="J250" s="102" t="str">
        <f t="shared" si="44"/>
        <v/>
      </c>
    </row>
    <row r="251" spans="1:10" x14ac:dyDescent="0.3">
      <c r="A251" s="102"/>
      <c r="B251" s="102"/>
      <c r="C251" s="103"/>
      <c r="D251" s="103"/>
      <c r="E251" s="67">
        <f t="shared" si="41"/>
        <v>0</v>
      </c>
      <c r="F251" s="259"/>
      <c r="G251" s="259"/>
      <c r="H251" s="249" t="str">
        <f t="shared" si="42"/>
        <v/>
      </c>
      <c r="I251" s="102" t="str">
        <f t="shared" si="43"/>
        <v/>
      </c>
      <c r="J251" s="102" t="str">
        <f t="shared" si="44"/>
        <v/>
      </c>
    </row>
    <row r="252" spans="1:10" x14ac:dyDescent="0.3">
      <c r="A252" s="102"/>
      <c r="B252" s="102"/>
      <c r="C252" s="103"/>
      <c r="D252" s="103"/>
      <c r="E252" s="67">
        <f t="shared" si="41"/>
        <v>0</v>
      </c>
      <c r="F252" s="259"/>
      <c r="G252" s="259"/>
      <c r="H252" s="249" t="str">
        <f t="shared" si="42"/>
        <v/>
      </c>
      <c r="I252" s="102" t="str">
        <f t="shared" si="43"/>
        <v/>
      </c>
      <c r="J252" s="102" t="str">
        <f t="shared" si="44"/>
        <v/>
      </c>
    </row>
    <row r="253" spans="1:10" x14ac:dyDescent="0.3">
      <c r="A253" s="102"/>
      <c r="B253" s="102"/>
      <c r="C253" s="103"/>
      <c r="D253" s="103"/>
      <c r="E253" s="67">
        <f t="shared" si="41"/>
        <v>0</v>
      </c>
      <c r="F253" s="259"/>
      <c r="G253" s="259"/>
      <c r="H253" s="249" t="str">
        <f t="shared" si="42"/>
        <v/>
      </c>
      <c r="I253" s="102" t="str">
        <f t="shared" si="43"/>
        <v/>
      </c>
      <c r="J253" s="102" t="str">
        <f t="shared" si="44"/>
        <v/>
      </c>
    </row>
    <row r="254" spans="1:10" x14ac:dyDescent="0.3">
      <c r="A254" s="102"/>
      <c r="B254" s="102"/>
      <c r="C254" s="103"/>
      <c r="D254" s="103"/>
      <c r="E254" s="67">
        <f t="shared" si="41"/>
        <v>0</v>
      </c>
      <c r="F254" s="259"/>
      <c r="G254" s="259"/>
      <c r="H254" s="249" t="str">
        <f t="shared" si="42"/>
        <v/>
      </c>
      <c r="I254" s="102" t="str">
        <f t="shared" si="43"/>
        <v/>
      </c>
      <c r="J254" s="102" t="str">
        <f t="shared" si="44"/>
        <v/>
      </c>
    </row>
    <row r="255" spans="1:10" x14ac:dyDescent="0.3">
      <c r="A255" s="102"/>
      <c r="B255" s="102"/>
      <c r="C255" s="103"/>
      <c r="D255" s="103"/>
      <c r="E255" s="67">
        <f t="shared" si="41"/>
        <v>0</v>
      </c>
      <c r="F255" s="259"/>
      <c r="G255" s="259"/>
      <c r="H255" s="249" t="str">
        <f t="shared" si="42"/>
        <v/>
      </c>
      <c r="I255" s="102" t="str">
        <f t="shared" si="43"/>
        <v/>
      </c>
      <c r="J255" s="102" t="str">
        <f t="shared" si="44"/>
        <v/>
      </c>
    </row>
    <row r="256" spans="1:10" x14ac:dyDescent="0.3">
      <c r="A256" s="102"/>
      <c r="B256" s="102"/>
      <c r="C256" s="103"/>
      <c r="D256" s="103"/>
      <c r="E256" s="67">
        <f t="shared" si="41"/>
        <v>0</v>
      </c>
      <c r="F256" s="259"/>
      <c r="G256" s="259"/>
      <c r="H256" s="249" t="str">
        <f t="shared" si="42"/>
        <v/>
      </c>
      <c r="I256" s="102" t="str">
        <f t="shared" si="43"/>
        <v/>
      </c>
      <c r="J256" s="102" t="str">
        <f t="shared" si="44"/>
        <v/>
      </c>
    </row>
    <row r="257" spans="1:10" x14ac:dyDescent="0.3">
      <c r="A257" s="102"/>
      <c r="B257" s="102"/>
      <c r="C257" s="102"/>
      <c r="D257" s="102"/>
      <c r="E257" s="66">
        <f t="shared" ref="E257:E259" si="45">D257*C257</f>
        <v>0</v>
      </c>
      <c r="F257" s="259"/>
      <c r="G257" s="259"/>
      <c r="H257" s="249" t="str">
        <f t="shared" si="42"/>
        <v/>
      </c>
      <c r="I257" s="102" t="str">
        <f t="shared" si="43"/>
        <v/>
      </c>
      <c r="J257" s="102" t="str">
        <f t="shared" si="44"/>
        <v/>
      </c>
    </row>
    <row r="258" spans="1:10" x14ac:dyDescent="0.3">
      <c r="A258" s="102"/>
      <c r="B258" s="102"/>
      <c r="C258" s="104"/>
      <c r="D258" s="104"/>
      <c r="E258" s="66">
        <f t="shared" si="45"/>
        <v>0</v>
      </c>
      <c r="F258" s="259"/>
      <c r="G258" s="259"/>
      <c r="H258" s="249" t="str">
        <f t="shared" si="42"/>
        <v/>
      </c>
      <c r="I258" s="102" t="str">
        <f t="shared" si="43"/>
        <v/>
      </c>
      <c r="J258" s="102" t="str">
        <f t="shared" si="44"/>
        <v/>
      </c>
    </row>
    <row r="259" spans="1:10" x14ac:dyDescent="0.3">
      <c r="A259" s="102"/>
      <c r="B259" s="102"/>
      <c r="C259" s="104"/>
      <c r="D259" s="104"/>
      <c r="E259" s="66">
        <f t="shared" si="45"/>
        <v>0</v>
      </c>
      <c r="F259" s="259"/>
      <c r="G259" s="259"/>
      <c r="H259" s="249" t="str">
        <f t="shared" si="42"/>
        <v/>
      </c>
      <c r="I259" s="102" t="str">
        <f t="shared" si="43"/>
        <v/>
      </c>
      <c r="J259" s="102" t="str">
        <f t="shared" si="44"/>
        <v/>
      </c>
    </row>
    <row r="260" spans="1:10" x14ac:dyDescent="0.3">
      <c r="A260" s="66"/>
      <c r="B260" s="70" t="s">
        <v>311</v>
      </c>
      <c r="C260" s="66"/>
      <c r="D260" s="66"/>
      <c r="E260" s="71">
        <f>SUM(E224:E259)</f>
        <v>0</v>
      </c>
      <c r="H260" s="250">
        <f>SUM(H224:H259)</f>
        <v>0</v>
      </c>
      <c r="I260" s="250">
        <f t="shared" ref="I260" si="46">SUM(I224:I259)</f>
        <v>0</v>
      </c>
      <c r="J260" s="250">
        <f t="shared" ref="J260" si="47">SUM(J224:J259)</f>
        <v>0</v>
      </c>
    </row>
    <row r="262" spans="1:10" x14ac:dyDescent="0.3">
      <c r="A262" s="354" t="s">
        <v>110</v>
      </c>
      <c r="B262" s="354"/>
      <c r="C262" s="354"/>
      <c r="D262" s="354"/>
      <c r="E262" s="354"/>
      <c r="F262" s="256" t="s">
        <v>286</v>
      </c>
      <c r="G262" s="257"/>
    </row>
    <row r="263" spans="1:10" ht="17.25" thickBot="1" x14ac:dyDescent="0.35">
      <c r="A263" s="56" t="s">
        <v>287</v>
      </c>
      <c r="B263" s="101" t="s">
        <v>45</v>
      </c>
      <c r="C263" s="57"/>
      <c r="D263" s="58"/>
      <c r="E263" s="58">
        <f>IFERROR(VLOOKUP(B263,Admin_Lists!$A$9:$B$49,2,FALSE),"")</f>
        <v>0</v>
      </c>
    </row>
    <row r="264" spans="1:10" ht="17.25" x14ac:dyDescent="0.3">
      <c r="A264" s="190"/>
      <c r="B264" s="191" t="s">
        <v>312</v>
      </c>
      <c r="C264" s="353">
        <f>'Sq. Ft. Area Individual Files'!D347</f>
        <v>0</v>
      </c>
      <c r="D264" s="353"/>
      <c r="E264" s="234">
        <f>'Sq. Ft. Area Individual Files'!C348</f>
        <v>0</v>
      </c>
    </row>
    <row r="265" spans="1:10" ht="47.25" x14ac:dyDescent="0.3">
      <c r="A265" s="63" t="s">
        <v>290</v>
      </c>
      <c r="B265" s="64" t="s">
        <v>291</v>
      </c>
      <c r="C265" s="64" t="s">
        <v>292</v>
      </c>
      <c r="D265" s="64" t="s">
        <v>293</v>
      </c>
      <c r="E265" s="64" t="s">
        <v>294</v>
      </c>
      <c r="F265" s="64" t="s">
        <v>295</v>
      </c>
      <c r="G265" s="64" t="s">
        <v>296</v>
      </c>
      <c r="H265" s="64" t="s">
        <v>297</v>
      </c>
      <c r="I265" s="64" t="s">
        <v>298</v>
      </c>
      <c r="J265" s="64" t="s">
        <v>299</v>
      </c>
    </row>
    <row r="266" spans="1:10" x14ac:dyDescent="0.3">
      <c r="A266" s="102"/>
      <c r="B266" s="102"/>
      <c r="C266" s="103"/>
      <c r="D266" s="103"/>
      <c r="E266" s="67">
        <f t="shared" ref="E266:E271" si="48">C266*D266</f>
        <v>0</v>
      </c>
      <c r="F266" s="259"/>
      <c r="G266" s="259"/>
      <c r="H266" s="249" t="str">
        <f t="shared" ref="H266:H301" si="49">IF(AND(F266="Yes",Facility_Type="Commercial"),(E266/1000*0.14),IF(AND(F266="Yes",Facility_Type="Industrial",G266="Non-High Bay"),(E266/1000*0.18),IF(AND(F266="Yes",Facility_Type="Schools &amp; Government",G266="Non-High Bay"),(E266/1000*0.14),"")))</f>
        <v/>
      </c>
      <c r="I266" s="102" t="str">
        <f t="shared" ref="I266:I301" si="50">IF(AND(F266="Yes",Facility_Type="Commercial"),((1-SFBASE_Commercial)-(1-SFE_Commercial))*E266/1000*Hrs_Commercial,IF(AND(F266="Yes",Facility_Type="Industrial",G266="Non-High Bay"),((1-SFBASE_Industrial)-(1-SFE_Industrial))*E266/1000*Hrs_Industrial,IF(AND(F266="Yes",Facility_Type="Schools &amp; Government",G266="Non-High Bay"),(((1-SFBASE_SG)-(1-SFE_SG))*E266/1000*Hrs_SG),"")))</f>
        <v/>
      </c>
      <c r="J266" s="102" t="str">
        <f t="shared" ref="J266:J301" si="51">IFERROR(I266*EUL,"")</f>
        <v/>
      </c>
    </row>
    <row r="267" spans="1:10" x14ac:dyDescent="0.3">
      <c r="A267" s="102"/>
      <c r="B267" s="102"/>
      <c r="C267" s="103"/>
      <c r="D267" s="103"/>
      <c r="E267" s="67">
        <f t="shared" si="48"/>
        <v>0</v>
      </c>
      <c r="F267" s="259"/>
      <c r="G267" s="259"/>
      <c r="H267" s="249" t="str">
        <f t="shared" si="49"/>
        <v/>
      </c>
      <c r="I267" s="102" t="str">
        <f t="shared" si="50"/>
        <v/>
      </c>
      <c r="J267" s="102" t="str">
        <f t="shared" si="51"/>
        <v/>
      </c>
    </row>
    <row r="268" spans="1:10" x14ac:dyDescent="0.3">
      <c r="A268" s="102"/>
      <c r="B268" s="102"/>
      <c r="C268" s="103"/>
      <c r="D268" s="103"/>
      <c r="E268" s="67">
        <f t="shared" si="48"/>
        <v>0</v>
      </c>
      <c r="F268" s="259"/>
      <c r="G268" s="259"/>
      <c r="H268" s="249" t="str">
        <f t="shared" si="49"/>
        <v/>
      </c>
      <c r="I268" s="102" t="str">
        <f t="shared" si="50"/>
        <v/>
      </c>
      <c r="J268" s="102" t="str">
        <f t="shared" si="51"/>
        <v/>
      </c>
    </row>
    <row r="269" spans="1:10" x14ac:dyDescent="0.3">
      <c r="A269" s="102"/>
      <c r="B269" s="102"/>
      <c r="C269" s="103"/>
      <c r="D269" s="103"/>
      <c r="E269" s="67">
        <f t="shared" si="48"/>
        <v>0</v>
      </c>
      <c r="F269" s="259"/>
      <c r="G269" s="259"/>
      <c r="H269" s="249" t="str">
        <f t="shared" si="49"/>
        <v/>
      </c>
      <c r="I269" s="102" t="str">
        <f t="shared" si="50"/>
        <v/>
      </c>
      <c r="J269" s="102" t="str">
        <f t="shared" si="51"/>
        <v/>
      </c>
    </row>
    <row r="270" spans="1:10" x14ac:dyDescent="0.3">
      <c r="A270" s="102"/>
      <c r="B270" s="102"/>
      <c r="C270" s="103"/>
      <c r="D270" s="103"/>
      <c r="E270" s="67">
        <f t="shared" si="48"/>
        <v>0</v>
      </c>
      <c r="F270" s="259"/>
      <c r="G270" s="259"/>
      <c r="H270" s="249" t="str">
        <f t="shared" si="49"/>
        <v/>
      </c>
      <c r="I270" s="102" t="str">
        <f t="shared" si="50"/>
        <v/>
      </c>
      <c r="J270" s="102" t="str">
        <f t="shared" si="51"/>
        <v/>
      </c>
    </row>
    <row r="271" spans="1:10" x14ac:dyDescent="0.3">
      <c r="A271" s="102"/>
      <c r="B271" s="102"/>
      <c r="C271" s="103"/>
      <c r="D271" s="103"/>
      <c r="E271" s="67">
        <f t="shared" si="48"/>
        <v>0</v>
      </c>
      <c r="F271" s="259"/>
      <c r="G271" s="259"/>
      <c r="H271" s="249" t="str">
        <f t="shared" si="49"/>
        <v/>
      </c>
      <c r="I271" s="102" t="str">
        <f t="shared" si="50"/>
        <v/>
      </c>
      <c r="J271" s="102" t="str">
        <f t="shared" si="51"/>
        <v/>
      </c>
    </row>
    <row r="272" spans="1:10" x14ac:dyDescent="0.3">
      <c r="A272" s="102"/>
      <c r="B272" s="102"/>
      <c r="C272" s="102"/>
      <c r="D272" s="102"/>
      <c r="E272" s="66">
        <f t="shared" ref="E272:E301" si="52">D272*C272</f>
        <v>0</v>
      </c>
      <c r="F272" s="259"/>
      <c r="G272" s="259"/>
      <c r="H272" s="249" t="str">
        <f t="shared" si="49"/>
        <v/>
      </c>
      <c r="I272" s="102" t="str">
        <f t="shared" si="50"/>
        <v/>
      </c>
      <c r="J272" s="102" t="str">
        <f t="shared" si="51"/>
        <v/>
      </c>
    </row>
    <row r="273" spans="1:10" x14ac:dyDescent="0.3">
      <c r="A273" s="102"/>
      <c r="B273" s="102"/>
      <c r="C273" s="102"/>
      <c r="D273" s="102"/>
      <c r="E273" s="66">
        <f t="shared" si="52"/>
        <v>0</v>
      </c>
      <c r="F273" s="259"/>
      <c r="G273" s="259"/>
      <c r="H273" s="249" t="str">
        <f t="shared" si="49"/>
        <v/>
      </c>
      <c r="I273" s="102" t="str">
        <f t="shared" si="50"/>
        <v/>
      </c>
      <c r="J273" s="102" t="str">
        <f t="shared" si="51"/>
        <v/>
      </c>
    </row>
    <row r="274" spans="1:10" x14ac:dyDescent="0.3">
      <c r="A274" s="102"/>
      <c r="B274" s="102"/>
      <c r="C274" s="102"/>
      <c r="D274" s="102"/>
      <c r="E274" s="66">
        <f t="shared" si="52"/>
        <v>0</v>
      </c>
      <c r="F274" s="259"/>
      <c r="G274" s="259"/>
      <c r="H274" s="249" t="str">
        <f t="shared" si="49"/>
        <v/>
      </c>
      <c r="I274" s="102" t="str">
        <f t="shared" si="50"/>
        <v/>
      </c>
      <c r="J274" s="102" t="str">
        <f t="shared" si="51"/>
        <v/>
      </c>
    </row>
    <row r="275" spans="1:10" x14ac:dyDescent="0.3">
      <c r="A275" s="102"/>
      <c r="B275" s="102"/>
      <c r="C275" s="102"/>
      <c r="D275" s="102"/>
      <c r="E275" s="66">
        <f t="shared" si="52"/>
        <v>0</v>
      </c>
      <c r="F275" s="259"/>
      <c r="G275" s="259"/>
      <c r="H275" s="249" t="str">
        <f t="shared" si="49"/>
        <v/>
      </c>
      <c r="I275" s="102" t="str">
        <f t="shared" si="50"/>
        <v/>
      </c>
      <c r="J275" s="102" t="str">
        <f t="shared" si="51"/>
        <v/>
      </c>
    </row>
    <row r="276" spans="1:10" x14ac:dyDescent="0.3">
      <c r="A276" s="102"/>
      <c r="B276" s="102"/>
      <c r="C276" s="102"/>
      <c r="D276" s="102"/>
      <c r="E276" s="66">
        <f t="shared" si="52"/>
        <v>0</v>
      </c>
      <c r="F276" s="259"/>
      <c r="G276" s="259"/>
      <c r="H276" s="249" t="str">
        <f t="shared" si="49"/>
        <v/>
      </c>
      <c r="I276" s="102" t="str">
        <f t="shared" si="50"/>
        <v/>
      </c>
      <c r="J276" s="102" t="str">
        <f t="shared" si="51"/>
        <v/>
      </c>
    </row>
    <row r="277" spans="1:10" x14ac:dyDescent="0.3">
      <c r="A277" s="102"/>
      <c r="B277" s="102"/>
      <c r="C277" s="102"/>
      <c r="D277" s="102"/>
      <c r="E277" s="66">
        <f t="shared" si="52"/>
        <v>0</v>
      </c>
      <c r="F277" s="259"/>
      <c r="G277" s="259"/>
      <c r="H277" s="249" t="str">
        <f t="shared" si="49"/>
        <v/>
      </c>
      <c r="I277" s="102" t="str">
        <f t="shared" si="50"/>
        <v/>
      </c>
      <c r="J277" s="102" t="str">
        <f t="shared" si="51"/>
        <v/>
      </c>
    </row>
    <row r="278" spans="1:10" x14ac:dyDescent="0.3">
      <c r="A278" s="102"/>
      <c r="B278" s="102"/>
      <c r="C278" s="102"/>
      <c r="D278" s="102"/>
      <c r="E278" s="66">
        <f t="shared" si="52"/>
        <v>0</v>
      </c>
      <c r="F278" s="259"/>
      <c r="G278" s="259"/>
      <c r="H278" s="249" t="str">
        <f t="shared" si="49"/>
        <v/>
      </c>
      <c r="I278" s="102" t="str">
        <f t="shared" si="50"/>
        <v/>
      </c>
      <c r="J278" s="102" t="str">
        <f t="shared" si="51"/>
        <v/>
      </c>
    </row>
    <row r="279" spans="1:10" x14ac:dyDescent="0.3">
      <c r="A279" s="102"/>
      <c r="B279" s="102"/>
      <c r="C279" s="104"/>
      <c r="D279" s="104"/>
      <c r="E279" s="66">
        <f t="shared" si="52"/>
        <v>0</v>
      </c>
      <c r="F279" s="259"/>
      <c r="G279" s="259"/>
      <c r="H279" s="249" t="str">
        <f t="shared" si="49"/>
        <v/>
      </c>
      <c r="I279" s="102" t="str">
        <f t="shared" si="50"/>
        <v/>
      </c>
      <c r="J279" s="102" t="str">
        <f t="shared" si="51"/>
        <v/>
      </c>
    </row>
    <row r="280" spans="1:10" x14ac:dyDescent="0.3">
      <c r="A280" s="102"/>
      <c r="B280" s="102"/>
      <c r="C280" s="104"/>
      <c r="D280" s="104"/>
      <c r="E280" s="66">
        <f t="shared" si="52"/>
        <v>0</v>
      </c>
      <c r="F280" s="259"/>
      <c r="G280" s="259"/>
      <c r="H280" s="249" t="str">
        <f t="shared" si="49"/>
        <v/>
      </c>
      <c r="I280" s="102" t="str">
        <f t="shared" si="50"/>
        <v/>
      </c>
      <c r="J280" s="102" t="str">
        <f t="shared" si="51"/>
        <v/>
      </c>
    </row>
    <row r="281" spans="1:10" x14ac:dyDescent="0.3">
      <c r="A281" s="102"/>
      <c r="B281" s="102"/>
      <c r="C281" s="104"/>
      <c r="D281" s="104"/>
      <c r="E281" s="66">
        <f t="shared" si="52"/>
        <v>0</v>
      </c>
      <c r="F281" s="259"/>
      <c r="G281" s="259"/>
      <c r="H281" s="249" t="str">
        <f t="shared" si="49"/>
        <v/>
      </c>
      <c r="I281" s="102" t="str">
        <f t="shared" si="50"/>
        <v/>
      </c>
      <c r="J281" s="102" t="str">
        <f t="shared" si="51"/>
        <v/>
      </c>
    </row>
    <row r="282" spans="1:10" x14ac:dyDescent="0.3">
      <c r="A282" s="102"/>
      <c r="B282" s="102"/>
      <c r="C282" s="104"/>
      <c r="D282" s="104"/>
      <c r="E282" s="66">
        <f t="shared" si="52"/>
        <v>0</v>
      </c>
      <c r="F282" s="259"/>
      <c r="G282" s="259"/>
      <c r="H282" s="249" t="str">
        <f t="shared" si="49"/>
        <v/>
      </c>
      <c r="I282" s="102" t="str">
        <f t="shared" si="50"/>
        <v/>
      </c>
      <c r="J282" s="102" t="str">
        <f t="shared" si="51"/>
        <v/>
      </c>
    </row>
    <row r="283" spans="1:10" x14ac:dyDescent="0.3">
      <c r="A283" s="102"/>
      <c r="B283" s="102"/>
      <c r="C283" s="104"/>
      <c r="D283" s="104"/>
      <c r="E283" s="66">
        <f t="shared" si="52"/>
        <v>0</v>
      </c>
      <c r="F283" s="259"/>
      <c r="G283" s="259"/>
      <c r="H283" s="249" t="str">
        <f t="shared" si="49"/>
        <v/>
      </c>
      <c r="I283" s="102" t="str">
        <f t="shared" si="50"/>
        <v/>
      </c>
      <c r="J283" s="102" t="str">
        <f t="shared" si="51"/>
        <v/>
      </c>
    </row>
    <row r="284" spans="1:10" x14ac:dyDescent="0.3">
      <c r="A284" s="102"/>
      <c r="B284" s="102"/>
      <c r="C284" s="104"/>
      <c r="D284" s="104"/>
      <c r="E284" s="66">
        <f t="shared" si="52"/>
        <v>0</v>
      </c>
      <c r="F284" s="259"/>
      <c r="G284" s="259"/>
      <c r="H284" s="249" t="str">
        <f t="shared" si="49"/>
        <v/>
      </c>
      <c r="I284" s="102" t="str">
        <f t="shared" si="50"/>
        <v/>
      </c>
      <c r="J284" s="102" t="str">
        <f t="shared" si="51"/>
        <v/>
      </c>
    </row>
    <row r="285" spans="1:10" x14ac:dyDescent="0.3">
      <c r="A285" s="102"/>
      <c r="B285" s="102"/>
      <c r="C285" s="104"/>
      <c r="D285" s="104"/>
      <c r="E285" s="66">
        <f t="shared" si="52"/>
        <v>0</v>
      </c>
      <c r="F285" s="259"/>
      <c r="G285" s="259"/>
      <c r="H285" s="249" t="str">
        <f t="shared" si="49"/>
        <v/>
      </c>
      <c r="I285" s="102" t="str">
        <f t="shared" si="50"/>
        <v/>
      </c>
      <c r="J285" s="102" t="str">
        <f t="shared" si="51"/>
        <v/>
      </c>
    </row>
    <row r="286" spans="1:10" x14ac:dyDescent="0.3">
      <c r="A286" s="102"/>
      <c r="B286" s="102"/>
      <c r="C286" s="104"/>
      <c r="D286" s="104"/>
      <c r="E286" s="66">
        <f t="shared" si="52"/>
        <v>0</v>
      </c>
      <c r="F286" s="259"/>
      <c r="G286" s="259"/>
      <c r="H286" s="249" t="str">
        <f t="shared" si="49"/>
        <v/>
      </c>
      <c r="I286" s="102" t="str">
        <f t="shared" si="50"/>
        <v/>
      </c>
      <c r="J286" s="102" t="str">
        <f t="shared" si="51"/>
        <v/>
      </c>
    </row>
    <row r="287" spans="1:10" x14ac:dyDescent="0.3">
      <c r="A287" s="102"/>
      <c r="B287" s="102"/>
      <c r="C287" s="104"/>
      <c r="D287" s="104"/>
      <c r="E287" s="66">
        <f t="shared" si="52"/>
        <v>0</v>
      </c>
      <c r="F287" s="259"/>
      <c r="G287" s="259"/>
      <c r="H287" s="249" t="str">
        <f t="shared" si="49"/>
        <v/>
      </c>
      <c r="I287" s="102" t="str">
        <f t="shared" si="50"/>
        <v/>
      </c>
      <c r="J287" s="102" t="str">
        <f t="shared" si="51"/>
        <v/>
      </c>
    </row>
    <row r="288" spans="1:10" x14ac:dyDescent="0.3">
      <c r="A288" s="102"/>
      <c r="B288" s="102"/>
      <c r="C288" s="104"/>
      <c r="D288" s="104"/>
      <c r="E288" s="66">
        <f t="shared" si="52"/>
        <v>0</v>
      </c>
      <c r="F288" s="259"/>
      <c r="G288" s="259"/>
      <c r="H288" s="249" t="str">
        <f t="shared" si="49"/>
        <v/>
      </c>
      <c r="I288" s="102" t="str">
        <f t="shared" si="50"/>
        <v/>
      </c>
      <c r="J288" s="102" t="str">
        <f t="shared" si="51"/>
        <v/>
      </c>
    </row>
    <row r="289" spans="1:10" x14ac:dyDescent="0.3">
      <c r="A289" s="102"/>
      <c r="B289" s="102"/>
      <c r="C289" s="104"/>
      <c r="D289" s="104"/>
      <c r="E289" s="66">
        <f t="shared" si="52"/>
        <v>0</v>
      </c>
      <c r="F289" s="259"/>
      <c r="G289" s="259"/>
      <c r="H289" s="249" t="str">
        <f t="shared" si="49"/>
        <v/>
      </c>
      <c r="I289" s="102" t="str">
        <f t="shared" si="50"/>
        <v/>
      </c>
      <c r="J289" s="102" t="str">
        <f t="shared" si="51"/>
        <v/>
      </c>
    </row>
    <row r="290" spans="1:10" x14ac:dyDescent="0.3">
      <c r="A290" s="102"/>
      <c r="B290" s="102"/>
      <c r="C290" s="104"/>
      <c r="D290" s="104"/>
      <c r="E290" s="66">
        <f t="shared" si="52"/>
        <v>0</v>
      </c>
      <c r="F290" s="259"/>
      <c r="G290" s="259"/>
      <c r="H290" s="249" t="str">
        <f t="shared" si="49"/>
        <v/>
      </c>
      <c r="I290" s="102" t="str">
        <f t="shared" si="50"/>
        <v/>
      </c>
      <c r="J290" s="102" t="str">
        <f t="shared" si="51"/>
        <v/>
      </c>
    </row>
    <row r="291" spans="1:10" x14ac:dyDescent="0.3">
      <c r="A291" s="102"/>
      <c r="B291" s="102"/>
      <c r="C291" s="104"/>
      <c r="D291" s="104"/>
      <c r="E291" s="66">
        <f t="shared" si="52"/>
        <v>0</v>
      </c>
      <c r="F291" s="259"/>
      <c r="G291" s="259"/>
      <c r="H291" s="249" t="str">
        <f t="shared" si="49"/>
        <v/>
      </c>
      <c r="I291" s="102" t="str">
        <f t="shared" si="50"/>
        <v/>
      </c>
      <c r="J291" s="102" t="str">
        <f t="shared" si="51"/>
        <v/>
      </c>
    </row>
    <row r="292" spans="1:10" x14ac:dyDescent="0.3">
      <c r="A292" s="102"/>
      <c r="B292" s="102"/>
      <c r="C292" s="104"/>
      <c r="D292" s="104"/>
      <c r="E292" s="66">
        <f t="shared" si="52"/>
        <v>0</v>
      </c>
      <c r="F292" s="259"/>
      <c r="G292" s="259"/>
      <c r="H292" s="249" t="str">
        <f t="shared" si="49"/>
        <v/>
      </c>
      <c r="I292" s="102" t="str">
        <f t="shared" si="50"/>
        <v/>
      </c>
      <c r="J292" s="102" t="str">
        <f t="shared" si="51"/>
        <v/>
      </c>
    </row>
    <row r="293" spans="1:10" x14ac:dyDescent="0.3">
      <c r="A293" s="102"/>
      <c r="B293" s="102"/>
      <c r="C293" s="104"/>
      <c r="D293" s="104"/>
      <c r="E293" s="66">
        <f t="shared" si="52"/>
        <v>0</v>
      </c>
      <c r="F293" s="259"/>
      <c r="G293" s="259"/>
      <c r="H293" s="249" t="str">
        <f t="shared" si="49"/>
        <v/>
      </c>
      <c r="I293" s="102" t="str">
        <f t="shared" si="50"/>
        <v/>
      </c>
      <c r="J293" s="102" t="str">
        <f t="shared" si="51"/>
        <v/>
      </c>
    </row>
    <row r="294" spans="1:10" x14ac:dyDescent="0.3">
      <c r="A294" s="102"/>
      <c r="B294" s="102"/>
      <c r="C294" s="104"/>
      <c r="D294" s="104"/>
      <c r="E294" s="66">
        <f t="shared" si="52"/>
        <v>0</v>
      </c>
      <c r="F294" s="259"/>
      <c r="G294" s="259"/>
      <c r="H294" s="249" t="str">
        <f t="shared" si="49"/>
        <v/>
      </c>
      <c r="I294" s="102" t="str">
        <f t="shared" si="50"/>
        <v/>
      </c>
      <c r="J294" s="102" t="str">
        <f t="shared" si="51"/>
        <v/>
      </c>
    </row>
    <row r="295" spans="1:10" x14ac:dyDescent="0.3">
      <c r="A295" s="102"/>
      <c r="B295" s="102"/>
      <c r="C295" s="104"/>
      <c r="D295" s="104"/>
      <c r="E295" s="66">
        <f t="shared" si="52"/>
        <v>0</v>
      </c>
      <c r="F295" s="259"/>
      <c r="G295" s="259"/>
      <c r="H295" s="249" t="str">
        <f t="shared" si="49"/>
        <v/>
      </c>
      <c r="I295" s="102" t="str">
        <f t="shared" si="50"/>
        <v/>
      </c>
      <c r="J295" s="102" t="str">
        <f t="shared" si="51"/>
        <v/>
      </c>
    </row>
    <row r="296" spans="1:10" x14ac:dyDescent="0.3">
      <c r="A296" s="102"/>
      <c r="B296" s="102"/>
      <c r="C296" s="104"/>
      <c r="D296" s="104"/>
      <c r="E296" s="66">
        <f t="shared" si="52"/>
        <v>0</v>
      </c>
      <c r="F296" s="259"/>
      <c r="G296" s="259"/>
      <c r="H296" s="249" t="str">
        <f t="shared" si="49"/>
        <v/>
      </c>
      <c r="I296" s="102" t="str">
        <f t="shared" si="50"/>
        <v/>
      </c>
      <c r="J296" s="102" t="str">
        <f t="shared" si="51"/>
        <v/>
      </c>
    </row>
    <row r="297" spans="1:10" x14ac:dyDescent="0.3">
      <c r="A297" s="102"/>
      <c r="B297" s="102"/>
      <c r="C297" s="104"/>
      <c r="D297" s="104"/>
      <c r="E297" s="66">
        <f t="shared" si="52"/>
        <v>0</v>
      </c>
      <c r="F297" s="259"/>
      <c r="G297" s="259"/>
      <c r="H297" s="249" t="str">
        <f t="shared" si="49"/>
        <v/>
      </c>
      <c r="I297" s="102" t="str">
        <f t="shared" si="50"/>
        <v/>
      </c>
      <c r="J297" s="102" t="str">
        <f t="shared" si="51"/>
        <v/>
      </c>
    </row>
    <row r="298" spans="1:10" x14ac:dyDescent="0.3">
      <c r="A298" s="102"/>
      <c r="B298" s="102"/>
      <c r="C298" s="104"/>
      <c r="D298" s="104"/>
      <c r="E298" s="66">
        <f t="shared" si="52"/>
        <v>0</v>
      </c>
      <c r="F298" s="259"/>
      <c r="G298" s="259"/>
      <c r="H298" s="249" t="str">
        <f t="shared" si="49"/>
        <v/>
      </c>
      <c r="I298" s="102" t="str">
        <f t="shared" si="50"/>
        <v/>
      </c>
      <c r="J298" s="102" t="str">
        <f t="shared" si="51"/>
        <v/>
      </c>
    </row>
    <row r="299" spans="1:10" x14ac:dyDescent="0.3">
      <c r="A299" s="102"/>
      <c r="B299" s="102"/>
      <c r="C299" s="104"/>
      <c r="D299" s="104"/>
      <c r="E299" s="66">
        <f t="shared" si="52"/>
        <v>0</v>
      </c>
      <c r="F299" s="259"/>
      <c r="G299" s="259"/>
      <c r="H299" s="249" t="str">
        <f t="shared" si="49"/>
        <v/>
      </c>
      <c r="I299" s="102" t="str">
        <f t="shared" si="50"/>
        <v/>
      </c>
      <c r="J299" s="102" t="str">
        <f t="shared" si="51"/>
        <v/>
      </c>
    </row>
    <row r="300" spans="1:10" x14ac:dyDescent="0.3">
      <c r="A300" s="102"/>
      <c r="B300" s="102"/>
      <c r="C300" s="104"/>
      <c r="D300" s="104"/>
      <c r="E300" s="66">
        <f t="shared" si="52"/>
        <v>0</v>
      </c>
      <c r="F300" s="259"/>
      <c r="G300" s="259"/>
      <c r="H300" s="249" t="str">
        <f t="shared" si="49"/>
        <v/>
      </c>
      <c r="I300" s="102" t="str">
        <f t="shared" si="50"/>
        <v/>
      </c>
      <c r="J300" s="102" t="str">
        <f t="shared" si="51"/>
        <v/>
      </c>
    </row>
    <row r="301" spans="1:10" x14ac:dyDescent="0.3">
      <c r="A301" s="102"/>
      <c r="B301" s="102"/>
      <c r="C301" s="104"/>
      <c r="D301" s="104"/>
      <c r="E301" s="66">
        <f t="shared" si="52"/>
        <v>0</v>
      </c>
      <c r="F301" s="259"/>
      <c r="G301" s="259"/>
      <c r="H301" s="249" t="str">
        <f t="shared" si="49"/>
        <v/>
      </c>
      <c r="I301" s="102" t="str">
        <f t="shared" si="50"/>
        <v/>
      </c>
      <c r="J301" s="102" t="str">
        <f t="shared" si="51"/>
        <v/>
      </c>
    </row>
    <row r="302" spans="1:10" x14ac:dyDescent="0.3">
      <c r="A302" s="66"/>
      <c r="B302" s="70" t="s">
        <v>311</v>
      </c>
      <c r="C302" s="66"/>
      <c r="D302" s="66"/>
      <c r="E302" s="71">
        <f>SUM(E266:E301)</f>
        <v>0</v>
      </c>
      <c r="H302" s="250">
        <f>SUM(H266:H301)</f>
        <v>0</v>
      </c>
      <c r="I302" s="250">
        <f t="shared" ref="I302" si="53">SUM(I266:I301)</f>
        <v>0</v>
      </c>
      <c r="J302" s="250">
        <f t="shared" ref="J302" si="54">SUM(J266:J301)</f>
        <v>0</v>
      </c>
    </row>
    <row r="304" spans="1:10" x14ac:dyDescent="0.3">
      <c r="A304" s="356" t="s">
        <v>111</v>
      </c>
      <c r="B304" s="356"/>
      <c r="C304" s="356"/>
      <c r="D304" s="356"/>
      <c r="E304" s="356"/>
      <c r="F304" s="256" t="s">
        <v>286</v>
      </c>
      <c r="G304" s="257"/>
    </row>
    <row r="305" spans="1:10" ht="17.25" thickBot="1" x14ac:dyDescent="0.35">
      <c r="A305" s="56" t="s">
        <v>287</v>
      </c>
      <c r="B305" s="101" t="s">
        <v>45</v>
      </c>
      <c r="C305" s="57"/>
      <c r="D305" s="58"/>
      <c r="E305" s="58">
        <f>IFERROR(VLOOKUP(B305,Admin_Lists!$A$9:$B$49,2,FALSE),"")</f>
        <v>0</v>
      </c>
    </row>
    <row r="306" spans="1:10" ht="17.25" x14ac:dyDescent="0.3">
      <c r="A306" s="190"/>
      <c r="B306" s="191" t="s">
        <v>313</v>
      </c>
      <c r="C306" s="353">
        <f>'Sq. Ft. Area Individual Files'!D351</f>
        <v>0</v>
      </c>
      <c r="D306" s="353"/>
      <c r="E306" s="234">
        <f>'Sq. Ft. Area Individual Files'!C352</f>
        <v>0</v>
      </c>
    </row>
    <row r="307" spans="1:10" ht="47.25" x14ac:dyDescent="0.3">
      <c r="A307" s="63" t="s">
        <v>290</v>
      </c>
      <c r="B307" s="64" t="s">
        <v>291</v>
      </c>
      <c r="C307" s="64" t="s">
        <v>292</v>
      </c>
      <c r="D307" s="64" t="s">
        <v>293</v>
      </c>
      <c r="E307" s="64" t="s">
        <v>294</v>
      </c>
      <c r="F307" s="64" t="s">
        <v>295</v>
      </c>
      <c r="G307" s="64" t="s">
        <v>296</v>
      </c>
      <c r="H307" s="64" t="s">
        <v>297</v>
      </c>
      <c r="I307" s="64" t="s">
        <v>298</v>
      </c>
      <c r="J307" s="64" t="s">
        <v>299</v>
      </c>
    </row>
    <row r="308" spans="1:10" x14ac:dyDescent="0.3">
      <c r="A308" s="102"/>
      <c r="B308" s="102"/>
      <c r="C308" s="103"/>
      <c r="D308" s="103"/>
      <c r="E308" s="67">
        <f t="shared" ref="E308:E313" si="55">C308*D308</f>
        <v>0</v>
      </c>
      <c r="F308" s="259"/>
      <c r="G308" s="259"/>
      <c r="H308" s="249" t="str">
        <f t="shared" ref="H308:H343" si="56">IF(AND(F308="Yes",Facility_Type="Commercial"),(E308/1000*0.14),IF(AND(F308="Yes",Facility_Type="Industrial",G308="Non-High Bay"),(E308/1000*0.18),IF(AND(F308="Yes",Facility_Type="Schools &amp; Government",G308="Non-High Bay"),(E308/1000*0.14),"")))</f>
        <v/>
      </c>
      <c r="I308" s="102" t="str">
        <f t="shared" ref="I308:I343" si="57">IF(AND(F308="Yes",Facility_Type="Commercial"),((1-SFBASE_Commercial)-(1-SFE_Commercial))*E308/1000*Hrs_Commercial,IF(AND(F308="Yes",Facility_Type="Industrial",G308="Non-High Bay"),((1-SFBASE_Industrial)-(1-SFE_Industrial))*E308/1000*Hrs_Industrial,IF(AND(F308="Yes",Facility_Type="Schools &amp; Government",G308="Non-High Bay"),(((1-SFBASE_SG)-(1-SFE_SG))*E308/1000*Hrs_SG),"")))</f>
        <v/>
      </c>
      <c r="J308" s="102" t="str">
        <f t="shared" ref="J308:J343" si="58">IFERROR(I308*EUL,"")</f>
        <v/>
      </c>
    </row>
    <row r="309" spans="1:10" x14ac:dyDescent="0.3">
      <c r="A309" s="102"/>
      <c r="B309" s="102"/>
      <c r="C309" s="103"/>
      <c r="D309" s="103"/>
      <c r="E309" s="67">
        <f t="shared" si="55"/>
        <v>0</v>
      </c>
      <c r="F309" s="259"/>
      <c r="G309" s="259"/>
      <c r="H309" s="249" t="str">
        <f t="shared" si="56"/>
        <v/>
      </c>
      <c r="I309" s="102" t="str">
        <f t="shared" si="57"/>
        <v/>
      </c>
      <c r="J309" s="102" t="str">
        <f t="shared" si="58"/>
        <v/>
      </c>
    </row>
    <row r="310" spans="1:10" x14ac:dyDescent="0.3">
      <c r="A310" s="102"/>
      <c r="B310" s="102"/>
      <c r="C310" s="103"/>
      <c r="D310" s="103"/>
      <c r="E310" s="67">
        <f t="shared" si="55"/>
        <v>0</v>
      </c>
      <c r="F310" s="259"/>
      <c r="G310" s="259"/>
      <c r="H310" s="249" t="str">
        <f t="shared" si="56"/>
        <v/>
      </c>
      <c r="I310" s="102" t="str">
        <f t="shared" si="57"/>
        <v/>
      </c>
      <c r="J310" s="102" t="str">
        <f t="shared" si="58"/>
        <v/>
      </c>
    </row>
    <row r="311" spans="1:10" x14ac:dyDescent="0.3">
      <c r="A311" s="102"/>
      <c r="B311" s="102"/>
      <c r="C311" s="103"/>
      <c r="D311" s="103"/>
      <c r="E311" s="67">
        <f t="shared" si="55"/>
        <v>0</v>
      </c>
      <c r="F311" s="259"/>
      <c r="G311" s="259"/>
      <c r="H311" s="249" t="str">
        <f t="shared" si="56"/>
        <v/>
      </c>
      <c r="I311" s="102" t="str">
        <f t="shared" si="57"/>
        <v/>
      </c>
      <c r="J311" s="102" t="str">
        <f t="shared" si="58"/>
        <v/>
      </c>
    </row>
    <row r="312" spans="1:10" x14ac:dyDescent="0.3">
      <c r="A312" s="102"/>
      <c r="B312" s="102"/>
      <c r="C312" s="103"/>
      <c r="D312" s="103"/>
      <c r="E312" s="67">
        <f t="shared" si="55"/>
        <v>0</v>
      </c>
      <c r="F312" s="259"/>
      <c r="G312" s="259"/>
      <c r="H312" s="249" t="str">
        <f t="shared" si="56"/>
        <v/>
      </c>
      <c r="I312" s="102" t="str">
        <f t="shared" si="57"/>
        <v/>
      </c>
      <c r="J312" s="102" t="str">
        <f t="shared" si="58"/>
        <v/>
      </c>
    </row>
    <row r="313" spans="1:10" x14ac:dyDescent="0.3">
      <c r="A313" s="102"/>
      <c r="B313" s="102"/>
      <c r="C313" s="103"/>
      <c r="D313" s="103"/>
      <c r="E313" s="67">
        <f t="shared" si="55"/>
        <v>0</v>
      </c>
      <c r="F313" s="259"/>
      <c r="G313" s="259"/>
      <c r="H313" s="249" t="str">
        <f t="shared" si="56"/>
        <v/>
      </c>
      <c r="I313" s="102" t="str">
        <f t="shared" si="57"/>
        <v/>
      </c>
      <c r="J313" s="102" t="str">
        <f t="shared" si="58"/>
        <v/>
      </c>
    </row>
    <row r="314" spans="1:10" x14ac:dyDescent="0.3">
      <c r="A314" s="102"/>
      <c r="B314" s="102"/>
      <c r="C314" s="102"/>
      <c r="D314" s="102"/>
      <c r="E314" s="66">
        <f t="shared" ref="E314:E343" si="59">D314*C314</f>
        <v>0</v>
      </c>
      <c r="F314" s="259"/>
      <c r="G314" s="259"/>
      <c r="H314" s="249" t="str">
        <f t="shared" si="56"/>
        <v/>
      </c>
      <c r="I314" s="102" t="str">
        <f t="shared" si="57"/>
        <v/>
      </c>
      <c r="J314" s="102" t="str">
        <f t="shared" si="58"/>
        <v/>
      </c>
    </row>
    <row r="315" spans="1:10" x14ac:dyDescent="0.3">
      <c r="A315" s="102"/>
      <c r="B315" s="102"/>
      <c r="C315" s="102"/>
      <c r="D315" s="102"/>
      <c r="E315" s="66">
        <f t="shared" si="59"/>
        <v>0</v>
      </c>
      <c r="F315" s="259"/>
      <c r="G315" s="259"/>
      <c r="H315" s="249" t="str">
        <f t="shared" si="56"/>
        <v/>
      </c>
      <c r="I315" s="102" t="str">
        <f t="shared" si="57"/>
        <v/>
      </c>
      <c r="J315" s="102" t="str">
        <f t="shared" si="58"/>
        <v/>
      </c>
    </row>
    <row r="316" spans="1:10" x14ac:dyDescent="0.3">
      <c r="A316" s="102"/>
      <c r="B316" s="102"/>
      <c r="C316" s="102"/>
      <c r="D316" s="102"/>
      <c r="E316" s="66">
        <f t="shared" si="59"/>
        <v>0</v>
      </c>
      <c r="F316" s="259"/>
      <c r="G316" s="259"/>
      <c r="H316" s="249" t="str">
        <f t="shared" si="56"/>
        <v/>
      </c>
      <c r="I316" s="102" t="str">
        <f t="shared" si="57"/>
        <v/>
      </c>
      <c r="J316" s="102" t="str">
        <f t="shared" si="58"/>
        <v/>
      </c>
    </row>
    <row r="317" spans="1:10" x14ac:dyDescent="0.3">
      <c r="A317" s="102"/>
      <c r="B317" s="102"/>
      <c r="C317" s="102"/>
      <c r="D317" s="102"/>
      <c r="E317" s="66">
        <f t="shared" si="59"/>
        <v>0</v>
      </c>
      <c r="F317" s="259"/>
      <c r="G317" s="259"/>
      <c r="H317" s="249" t="str">
        <f t="shared" si="56"/>
        <v/>
      </c>
      <c r="I317" s="102" t="str">
        <f t="shared" si="57"/>
        <v/>
      </c>
      <c r="J317" s="102" t="str">
        <f t="shared" si="58"/>
        <v/>
      </c>
    </row>
    <row r="318" spans="1:10" x14ac:dyDescent="0.3">
      <c r="A318" s="102"/>
      <c r="B318" s="102"/>
      <c r="C318" s="102"/>
      <c r="D318" s="102"/>
      <c r="E318" s="66">
        <f t="shared" si="59"/>
        <v>0</v>
      </c>
      <c r="F318" s="259"/>
      <c r="G318" s="259"/>
      <c r="H318" s="249" t="str">
        <f t="shared" si="56"/>
        <v/>
      </c>
      <c r="I318" s="102" t="str">
        <f t="shared" si="57"/>
        <v/>
      </c>
      <c r="J318" s="102" t="str">
        <f t="shared" si="58"/>
        <v/>
      </c>
    </row>
    <row r="319" spans="1:10" x14ac:dyDescent="0.3">
      <c r="A319" s="102"/>
      <c r="B319" s="102"/>
      <c r="C319" s="102"/>
      <c r="D319" s="102"/>
      <c r="E319" s="66">
        <f t="shared" si="59"/>
        <v>0</v>
      </c>
      <c r="F319" s="259"/>
      <c r="G319" s="259"/>
      <c r="H319" s="249" t="str">
        <f t="shared" si="56"/>
        <v/>
      </c>
      <c r="I319" s="102" t="str">
        <f t="shared" si="57"/>
        <v/>
      </c>
      <c r="J319" s="102" t="str">
        <f t="shared" si="58"/>
        <v/>
      </c>
    </row>
    <row r="320" spans="1:10" x14ac:dyDescent="0.3">
      <c r="A320" s="102"/>
      <c r="B320" s="102"/>
      <c r="C320" s="102"/>
      <c r="D320" s="102"/>
      <c r="E320" s="66">
        <f t="shared" si="59"/>
        <v>0</v>
      </c>
      <c r="F320" s="259"/>
      <c r="G320" s="259"/>
      <c r="H320" s="249" t="str">
        <f t="shared" si="56"/>
        <v/>
      </c>
      <c r="I320" s="102" t="str">
        <f t="shared" si="57"/>
        <v/>
      </c>
      <c r="J320" s="102" t="str">
        <f t="shared" si="58"/>
        <v/>
      </c>
    </row>
    <row r="321" spans="1:10" x14ac:dyDescent="0.3">
      <c r="A321" s="102"/>
      <c r="B321" s="102"/>
      <c r="C321" s="104"/>
      <c r="D321" s="104"/>
      <c r="E321" s="66">
        <f t="shared" si="59"/>
        <v>0</v>
      </c>
      <c r="F321" s="259"/>
      <c r="G321" s="259"/>
      <c r="H321" s="249" t="str">
        <f t="shared" si="56"/>
        <v/>
      </c>
      <c r="I321" s="102" t="str">
        <f t="shared" si="57"/>
        <v/>
      </c>
      <c r="J321" s="102" t="str">
        <f t="shared" si="58"/>
        <v/>
      </c>
    </row>
    <row r="322" spans="1:10" x14ac:dyDescent="0.3">
      <c r="A322" s="102"/>
      <c r="B322" s="102"/>
      <c r="C322" s="104"/>
      <c r="D322" s="104"/>
      <c r="E322" s="66">
        <f t="shared" si="59"/>
        <v>0</v>
      </c>
      <c r="F322" s="259"/>
      <c r="G322" s="259"/>
      <c r="H322" s="249" t="str">
        <f t="shared" si="56"/>
        <v/>
      </c>
      <c r="I322" s="102" t="str">
        <f t="shared" si="57"/>
        <v/>
      </c>
      <c r="J322" s="102" t="str">
        <f t="shared" si="58"/>
        <v/>
      </c>
    </row>
    <row r="323" spans="1:10" x14ac:dyDescent="0.3">
      <c r="A323" s="102"/>
      <c r="B323" s="102"/>
      <c r="C323" s="104"/>
      <c r="D323" s="104"/>
      <c r="E323" s="66">
        <f t="shared" si="59"/>
        <v>0</v>
      </c>
      <c r="F323" s="259"/>
      <c r="G323" s="259"/>
      <c r="H323" s="249" t="str">
        <f t="shared" si="56"/>
        <v/>
      </c>
      <c r="I323" s="102" t="str">
        <f t="shared" si="57"/>
        <v/>
      </c>
      <c r="J323" s="102" t="str">
        <f t="shared" si="58"/>
        <v/>
      </c>
    </row>
    <row r="324" spans="1:10" x14ac:dyDescent="0.3">
      <c r="A324" s="102"/>
      <c r="B324" s="102"/>
      <c r="C324" s="104"/>
      <c r="D324" s="104"/>
      <c r="E324" s="66">
        <f t="shared" si="59"/>
        <v>0</v>
      </c>
      <c r="F324" s="259"/>
      <c r="G324" s="259"/>
      <c r="H324" s="249" t="str">
        <f t="shared" si="56"/>
        <v/>
      </c>
      <c r="I324" s="102" t="str">
        <f t="shared" si="57"/>
        <v/>
      </c>
      <c r="J324" s="102" t="str">
        <f t="shared" si="58"/>
        <v/>
      </c>
    </row>
    <row r="325" spans="1:10" x14ac:dyDescent="0.3">
      <c r="A325" s="102"/>
      <c r="B325" s="102"/>
      <c r="C325" s="104"/>
      <c r="D325" s="104"/>
      <c r="E325" s="66">
        <f t="shared" si="59"/>
        <v>0</v>
      </c>
      <c r="F325" s="259"/>
      <c r="G325" s="259"/>
      <c r="H325" s="249" t="str">
        <f t="shared" si="56"/>
        <v/>
      </c>
      <c r="I325" s="102" t="str">
        <f t="shared" si="57"/>
        <v/>
      </c>
      <c r="J325" s="102" t="str">
        <f t="shared" si="58"/>
        <v/>
      </c>
    </row>
    <row r="326" spans="1:10" x14ac:dyDescent="0.3">
      <c r="A326" s="102"/>
      <c r="B326" s="102"/>
      <c r="C326" s="104"/>
      <c r="D326" s="104"/>
      <c r="E326" s="66">
        <f t="shared" si="59"/>
        <v>0</v>
      </c>
      <c r="F326" s="259"/>
      <c r="G326" s="259"/>
      <c r="H326" s="249" t="str">
        <f t="shared" si="56"/>
        <v/>
      </c>
      <c r="I326" s="102" t="str">
        <f t="shared" si="57"/>
        <v/>
      </c>
      <c r="J326" s="102" t="str">
        <f t="shared" si="58"/>
        <v/>
      </c>
    </row>
    <row r="327" spans="1:10" x14ac:dyDescent="0.3">
      <c r="A327" s="102"/>
      <c r="B327" s="102"/>
      <c r="C327" s="104"/>
      <c r="D327" s="104"/>
      <c r="E327" s="66">
        <f t="shared" si="59"/>
        <v>0</v>
      </c>
      <c r="F327" s="259"/>
      <c r="G327" s="259"/>
      <c r="H327" s="249" t="str">
        <f t="shared" si="56"/>
        <v/>
      </c>
      <c r="I327" s="102" t="str">
        <f t="shared" si="57"/>
        <v/>
      </c>
      <c r="J327" s="102" t="str">
        <f t="shared" si="58"/>
        <v/>
      </c>
    </row>
    <row r="328" spans="1:10" x14ac:dyDescent="0.3">
      <c r="A328" s="102"/>
      <c r="B328" s="102"/>
      <c r="C328" s="104"/>
      <c r="D328" s="104"/>
      <c r="E328" s="66">
        <f t="shared" si="59"/>
        <v>0</v>
      </c>
      <c r="F328" s="259"/>
      <c r="G328" s="259"/>
      <c r="H328" s="249" t="str">
        <f t="shared" si="56"/>
        <v/>
      </c>
      <c r="I328" s="102" t="str">
        <f t="shared" si="57"/>
        <v/>
      </c>
      <c r="J328" s="102" t="str">
        <f t="shared" si="58"/>
        <v/>
      </c>
    </row>
    <row r="329" spans="1:10" x14ac:dyDescent="0.3">
      <c r="A329" s="102"/>
      <c r="B329" s="102"/>
      <c r="C329" s="104"/>
      <c r="D329" s="104"/>
      <c r="E329" s="66">
        <f t="shared" si="59"/>
        <v>0</v>
      </c>
      <c r="F329" s="259"/>
      <c r="G329" s="259"/>
      <c r="H329" s="249" t="str">
        <f t="shared" si="56"/>
        <v/>
      </c>
      <c r="I329" s="102" t="str">
        <f t="shared" si="57"/>
        <v/>
      </c>
      <c r="J329" s="102" t="str">
        <f t="shared" si="58"/>
        <v/>
      </c>
    </row>
    <row r="330" spans="1:10" x14ac:dyDescent="0.3">
      <c r="A330" s="102"/>
      <c r="B330" s="102"/>
      <c r="C330" s="104"/>
      <c r="D330" s="104"/>
      <c r="E330" s="66">
        <f t="shared" si="59"/>
        <v>0</v>
      </c>
      <c r="F330" s="259"/>
      <c r="G330" s="259"/>
      <c r="H330" s="249" t="str">
        <f t="shared" si="56"/>
        <v/>
      </c>
      <c r="I330" s="102" t="str">
        <f t="shared" si="57"/>
        <v/>
      </c>
      <c r="J330" s="102" t="str">
        <f t="shared" si="58"/>
        <v/>
      </c>
    </row>
    <row r="331" spans="1:10" x14ac:dyDescent="0.3">
      <c r="A331" s="102"/>
      <c r="B331" s="102"/>
      <c r="C331" s="104"/>
      <c r="D331" s="104"/>
      <c r="E331" s="66">
        <f t="shared" si="59"/>
        <v>0</v>
      </c>
      <c r="F331" s="259"/>
      <c r="G331" s="259"/>
      <c r="H331" s="249" t="str">
        <f t="shared" si="56"/>
        <v/>
      </c>
      <c r="I331" s="102" t="str">
        <f t="shared" si="57"/>
        <v/>
      </c>
      <c r="J331" s="102" t="str">
        <f t="shared" si="58"/>
        <v/>
      </c>
    </row>
    <row r="332" spans="1:10" x14ac:dyDescent="0.3">
      <c r="A332" s="102"/>
      <c r="B332" s="102"/>
      <c r="C332" s="104"/>
      <c r="D332" s="104"/>
      <c r="E332" s="66">
        <f t="shared" si="59"/>
        <v>0</v>
      </c>
      <c r="F332" s="259"/>
      <c r="G332" s="259"/>
      <c r="H332" s="249" t="str">
        <f t="shared" si="56"/>
        <v/>
      </c>
      <c r="I332" s="102" t="str">
        <f t="shared" si="57"/>
        <v/>
      </c>
      <c r="J332" s="102" t="str">
        <f t="shared" si="58"/>
        <v/>
      </c>
    </row>
    <row r="333" spans="1:10" x14ac:dyDescent="0.3">
      <c r="A333" s="102"/>
      <c r="B333" s="102"/>
      <c r="C333" s="104"/>
      <c r="D333" s="104"/>
      <c r="E333" s="66">
        <f t="shared" si="59"/>
        <v>0</v>
      </c>
      <c r="F333" s="259"/>
      <c r="G333" s="259"/>
      <c r="H333" s="249" t="str">
        <f t="shared" si="56"/>
        <v/>
      </c>
      <c r="I333" s="102" t="str">
        <f t="shared" si="57"/>
        <v/>
      </c>
      <c r="J333" s="102" t="str">
        <f t="shared" si="58"/>
        <v/>
      </c>
    </row>
    <row r="334" spans="1:10" x14ac:dyDescent="0.3">
      <c r="A334" s="102"/>
      <c r="B334" s="102"/>
      <c r="C334" s="104"/>
      <c r="D334" s="104"/>
      <c r="E334" s="66">
        <f t="shared" si="59"/>
        <v>0</v>
      </c>
      <c r="F334" s="259"/>
      <c r="G334" s="259"/>
      <c r="H334" s="249" t="str">
        <f t="shared" si="56"/>
        <v/>
      </c>
      <c r="I334" s="102" t="str">
        <f t="shared" si="57"/>
        <v/>
      </c>
      <c r="J334" s="102" t="str">
        <f t="shared" si="58"/>
        <v/>
      </c>
    </row>
    <row r="335" spans="1:10" x14ac:dyDescent="0.3">
      <c r="A335" s="102"/>
      <c r="B335" s="102"/>
      <c r="C335" s="104"/>
      <c r="D335" s="104"/>
      <c r="E335" s="66">
        <f t="shared" si="59"/>
        <v>0</v>
      </c>
      <c r="F335" s="259"/>
      <c r="G335" s="259"/>
      <c r="H335" s="249" t="str">
        <f t="shared" si="56"/>
        <v/>
      </c>
      <c r="I335" s="102" t="str">
        <f t="shared" si="57"/>
        <v/>
      </c>
      <c r="J335" s="102" t="str">
        <f t="shared" si="58"/>
        <v/>
      </c>
    </row>
    <row r="336" spans="1:10" x14ac:dyDescent="0.3">
      <c r="A336" s="102"/>
      <c r="B336" s="102"/>
      <c r="C336" s="104"/>
      <c r="D336" s="104"/>
      <c r="E336" s="66">
        <f t="shared" si="59"/>
        <v>0</v>
      </c>
      <c r="F336" s="259"/>
      <c r="G336" s="259"/>
      <c r="H336" s="249" t="str">
        <f t="shared" si="56"/>
        <v/>
      </c>
      <c r="I336" s="102" t="str">
        <f t="shared" si="57"/>
        <v/>
      </c>
      <c r="J336" s="102" t="str">
        <f t="shared" si="58"/>
        <v/>
      </c>
    </row>
    <row r="337" spans="1:10" x14ac:dyDescent="0.3">
      <c r="A337" s="102"/>
      <c r="B337" s="102"/>
      <c r="C337" s="104"/>
      <c r="D337" s="104"/>
      <c r="E337" s="66">
        <f t="shared" si="59"/>
        <v>0</v>
      </c>
      <c r="F337" s="259"/>
      <c r="G337" s="259"/>
      <c r="H337" s="249" t="str">
        <f t="shared" si="56"/>
        <v/>
      </c>
      <c r="I337" s="102" t="str">
        <f t="shared" si="57"/>
        <v/>
      </c>
      <c r="J337" s="102" t="str">
        <f t="shared" si="58"/>
        <v/>
      </c>
    </row>
    <row r="338" spans="1:10" x14ac:dyDescent="0.3">
      <c r="A338" s="102"/>
      <c r="B338" s="102"/>
      <c r="C338" s="104"/>
      <c r="D338" s="104"/>
      <c r="E338" s="66">
        <f t="shared" si="59"/>
        <v>0</v>
      </c>
      <c r="F338" s="259"/>
      <c r="G338" s="259"/>
      <c r="H338" s="249" t="str">
        <f t="shared" si="56"/>
        <v/>
      </c>
      <c r="I338" s="102" t="str">
        <f t="shared" si="57"/>
        <v/>
      </c>
      <c r="J338" s="102" t="str">
        <f t="shared" si="58"/>
        <v/>
      </c>
    </row>
    <row r="339" spans="1:10" x14ac:dyDescent="0.3">
      <c r="A339" s="102"/>
      <c r="B339" s="102"/>
      <c r="C339" s="104"/>
      <c r="D339" s="104"/>
      <c r="E339" s="66">
        <f t="shared" si="59"/>
        <v>0</v>
      </c>
      <c r="F339" s="259"/>
      <c r="G339" s="259"/>
      <c r="H339" s="249" t="str">
        <f t="shared" si="56"/>
        <v/>
      </c>
      <c r="I339" s="102" t="str">
        <f t="shared" si="57"/>
        <v/>
      </c>
      <c r="J339" s="102" t="str">
        <f t="shared" si="58"/>
        <v/>
      </c>
    </row>
    <row r="340" spans="1:10" x14ac:dyDescent="0.3">
      <c r="A340" s="102"/>
      <c r="B340" s="102"/>
      <c r="C340" s="104"/>
      <c r="D340" s="104"/>
      <c r="E340" s="66">
        <f t="shared" si="59"/>
        <v>0</v>
      </c>
      <c r="F340" s="259"/>
      <c r="G340" s="259"/>
      <c r="H340" s="249" t="str">
        <f t="shared" si="56"/>
        <v/>
      </c>
      <c r="I340" s="102" t="str">
        <f t="shared" si="57"/>
        <v/>
      </c>
      <c r="J340" s="102" t="str">
        <f t="shared" si="58"/>
        <v/>
      </c>
    </row>
    <row r="341" spans="1:10" x14ac:dyDescent="0.3">
      <c r="A341" s="102"/>
      <c r="B341" s="102"/>
      <c r="C341" s="104"/>
      <c r="D341" s="104"/>
      <c r="E341" s="66">
        <f t="shared" si="59"/>
        <v>0</v>
      </c>
      <c r="F341" s="259"/>
      <c r="G341" s="259"/>
      <c r="H341" s="249" t="str">
        <f t="shared" si="56"/>
        <v/>
      </c>
      <c r="I341" s="102" t="str">
        <f t="shared" si="57"/>
        <v/>
      </c>
      <c r="J341" s="102" t="str">
        <f t="shared" si="58"/>
        <v/>
      </c>
    </row>
    <row r="342" spans="1:10" x14ac:dyDescent="0.3">
      <c r="A342" s="102"/>
      <c r="B342" s="102"/>
      <c r="C342" s="104"/>
      <c r="D342" s="104"/>
      <c r="E342" s="66">
        <f t="shared" si="59"/>
        <v>0</v>
      </c>
      <c r="F342" s="259"/>
      <c r="G342" s="259"/>
      <c r="H342" s="249" t="str">
        <f t="shared" si="56"/>
        <v/>
      </c>
      <c r="I342" s="102" t="str">
        <f t="shared" si="57"/>
        <v/>
      </c>
      <c r="J342" s="102" t="str">
        <f t="shared" si="58"/>
        <v/>
      </c>
    </row>
    <row r="343" spans="1:10" x14ac:dyDescent="0.3">
      <c r="A343" s="102"/>
      <c r="B343" s="102"/>
      <c r="C343" s="104"/>
      <c r="D343" s="104"/>
      <c r="E343" s="66">
        <f t="shared" si="59"/>
        <v>0</v>
      </c>
      <c r="F343" s="259"/>
      <c r="G343" s="259"/>
      <c r="H343" s="249" t="str">
        <f t="shared" si="56"/>
        <v/>
      </c>
      <c r="I343" s="102" t="str">
        <f t="shared" si="57"/>
        <v/>
      </c>
      <c r="J343" s="102" t="str">
        <f t="shared" si="58"/>
        <v/>
      </c>
    </row>
    <row r="344" spans="1:10" x14ac:dyDescent="0.3">
      <c r="A344" s="66"/>
      <c r="B344" s="70" t="s">
        <v>311</v>
      </c>
      <c r="C344" s="66"/>
      <c r="D344" s="66"/>
      <c r="E344" s="71">
        <f>SUM(E308:E343)</f>
        <v>0</v>
      </c>
      <c r="H344" s="250">
        <f>SUM(H308:H343)</f>
        <v>0</v>
      </c>
      <c r="I344" s="250">
        <f t="shared" ref="I344" si="60">SUM(I308:I343)</f>
        <v>0</v>
      </c>
      <c r="J344" s="250">
        <f t="shared" ref="J344" si="61">SUM(J308:J343)</f>
        <v>0</v>
      </c>
    </row>
    <row r="346" spans="1:10" x14ac:dyDescent="0.3">
      <c r="A346" s="354" t="s">
        <v>112</v>
      </c>
      <c r="B346" s="354"/>
      <c r="C346" s="354"/>
      <c r="D346" s="354"/>
      <c r="E346" s="354"/>
      <c r="F346" s="256" t="s">
        <v>286</v>
      </c>
      <c r="G346" s="257"/>
    </row>
    <row r="347" spans="1:10" ht="17.25" thickBot="1" x14ac:dyDescent="0.35">
      <c r="A347" s="56" t="s">
        <v>287</v>
      </c>
      <c r="B347" s="101" t="s">
        <v>45</v>
      </c>
      <c r="C347" s="57"/>
      <c r="D347" s="58"/>
      <c r="E347" s="58">
        <f>IFERROR(VLOOKUP(B347,Admin_Lists!$A$9:$B$49,2,FALSE),"")</f>
        <v>0</v>
      </c>
    </row>
    <row r="348" spans="1:10" ht="17.25" x14ac:dyDescent="0.3">
      <c r="A348" s="190"/>
      <c r="B348" s="191" t="s">
        <v>314</v>
      </c>
      <c r="C348" s="353">
        <f>'Sq. Ft. Area Individual Files'!D355</f>
        <v>0</v>
      </c>
      <c r="D348" s="353"/>
      <c r="E348" s="234">
        <f>'Sq. Ft. Area Individual Files'!C356</f>
        <v>0</v>
      </c>
    </row>
    <row r="349" spans="1:10" ht="47.25" x14ac:dyDescent="0.3">
      <c r="A349" s="63" t="s">
        <v>290</v>
      </c>
      <c r="B349" s="64" t="s">
        <v>291</v>
      </c>
      <c r="C349" s="64" t="s">
        <v>292</v>
      </c>
      <c r="D349" s="64" t="s">
        <v>293</v>
      </c>
      <c r="E349" s="64" t="s">
        <v>294</v>
      </c>
      <c r="F349" s="64" t="s">
        <v>295</v>
      </c>
      <c r="G349" s="64" t="s">
        <v>296</v>
      </c>
      <c r="H349" s="64" t="s">
        <v>297</v>
      </c>
      <c r="I349" s="64" t="s">
        <v>298</v>
      </c>
      <c r="J349" s="64" t="s">
        <v>299</v>
      </c>
    </row>
    <row r="350" spans="1:10" x14ac:dyDescent="0.3">
      <c r="A350" s="102"/>
      <c r="B350" s="102"/>
      <c r="C350" s="103"/>
      <c r="D350" s="103"/>
      <c r="E350" s="67">
        <f t="shared" ref="E350:E355" si="62">C350*D350</f>
        <v>0</v>
      </c>
      <c r="F350" s="259"/>
      <c r="G350" s="259"/>
      <c r="H350" s="249" t="str">
        <f t="shared" ref="H350:H385" si="63">IF(AND(F350="Yes",Facility_Type="Commercial"),(E350/1000*0.14),IF(AND(F350="Yes",Facility_Type="Industrial",G350="Non-High Bay"),(E350/1000*0.18),IF(AND(F350="Yes",Facility_Type="Schools &amp; Government",G350="Non-High Bay"),(E350/1000*0.14),"")))</f>
        <v/>
      </c>
      <c r="I350" s="102" t="str">
        <f t="shared" ref="I350:I385" si="64">IF(AND(F350="Yes",Facility_Type="Commercial"),((1-SFBASE_Commercial)-(1-SFE_Commercial))*E350/1000*Hrs_Commercial,IF(AND(F350="Yes",Facility_Type="Industrial",G350="Non-High Bay"),((1-SFBASE_Industrial)-(1-SFE_Industrial))*E350/1000*Hrs_Industrial,IF(AND(F350="Yes",Facility_Type="Schools &amp; Government",G350="Non-High Bay"),(((1-SFBASE_SG)-(1-SFE_SG))*E350/1000*Hrs_SG),"")))</f>
        <v/>
      </c>
      <c r="J350" s="102" t="str">
        <f t="shared" ref="J350:J385" si="65">IFERROR(I350*EUL,"")</f>
        <v/>
      </c>
    </row>
    <row r="351" spans="1:10" x14ac:dyDescent="0.3">
      <c r="A351" s="102"/>
      <c r="B351" s="102"/>
      <c r="C351" s="103"/>
      <c r="D351" s="103"/>
      <c r="E351" s="67">
        <f t="shared" si="62"/>
        <v>0</v>
      </c>
      <c r="F351" s="259"/>
      <c r="G351" s="259"/>
      <c r="H351" s="249" t="str">
        <f t="shared" si="63"/>
        <v/>
      </c>
      <c r="I351" s="102" t="str">
        <f t="shared" si="64"/>
        <v/>
      </c>
      <c r="J351" s="102" t="str">
        <f t="shared" si="65"/>
        <v/>
      </c>
    </row>
    <row r="352" spans="1:10" x14ac:dyDescent="0.3">
      <c r="A352" s="102"/>
      <c r="B352" s="102"/>
      <c r="C352" s="103"/>
      <c r="D352" s="103"/>
      <c r="E352" s="67">
        <f t="shared" si="62"/>
        <v>0</v>
      </c>
      <c r="F352" s="259"/>
      <c r="G352" s="259"/>
      <c r="H352" s="249" t="str">
        <f t="shared" si="63"/>
        <v/>
      </c>
      <c r="I352" s="102" t="str">
        <f t="shared" si="64"/>
        <v/>
      </c>
      <c r="J352" s="102" t="str">
        <f t="shared" si="65"/>
        <v/>
      </c>
    </row>
    <row r="353" spans="1:10" x14ac:dyDescent="0.3">
      <c r="A353" s="102"/>
      <c r="B353" s="102"/>
      <c r="C353" s="103"/>
      <c r="D353" s="103"/>
      <c r="E353" s="67">
        <f t="shared" si="62"/>
        <v>0</v>
      </c>
      <c r="F353" s="259"/>
      <c r="G353" s="259"/>
      <c r="H353" s="249" t="str">
        <f t="shared" si="63"/>
        <v/>
      </c>
      <c r="I353" s="102" t="str">
        <f t="shared" si="64"/>
        <v/>
      </c>
      <c r="J353" s="102" t="str">
        <f t="shared" si="65"/>
        <v/>
      </c>
    </row>
    <row r="354" spans="1:10" x14ac:dyDescent="0.3">
      <c r="A354" s="102"/>
      <c r="B354" s="102"/>
      <c r="C354" s="103"/>
      <c r="D354" s="103"/>
      <c r="E354" s="67">
        <f t="shared" si="62"/>
        <v>0</v>
      </c>
      <c r="F354" s="259"/>
      <c r="G354" s="259"/>
      <c r="H354" s="249" t="str">
        <f t="shared" si="63"/>
        <v/>
      </c>
      <c r="I354" s="102" t="str">
        <f t="shared" si="64"/>
        <v/>
      </c>
      <c r="J354" s="102" t="str">
        <f t="shared" si="65"/>
        <v/>
      </c>
    </row>
    <row r="355" spans="1:10" x14ac:dyDescent="0.3">
      <c r="A355" s="102"/>
      <c r="B355" s="102"/>
      <c r="C355" s="103"/>
      <c r="D355" s="103"/>
      <c r="E355" s="67">
        <f t="shared" si="62"/>
        <v>0</v>
      </c>
      <c r="F355" s="259"/>
      <c r="G355" s="259"/>
      <c r="H355" s="249" t="str">
        <f t="shared" si="63"/>
        <v/>
      </c>
      <c r="I355" s="102" t="str">
        <f t="shared" si="64"/>
        <v/>
      </c>
      <c r="J355" s="102" t="str">
        <f t="shared" si="65"/>
        <v/>
      </c>
    </row>
    <row r="356" spans="1:10" x14ac:dyDescent="0.3">
      <c r="A356" s="102"/>
      <c r="B356" s="102"/>
      <c r="C356" s="102"/>
      <c r="D356" s="102"/>
      <c r="E356" s="66">
        <f t="shared" ref="E356:E385" si="66">D356*C356</f>
        <v>0</v>
      </c>
      <c r="F356" s="259"/>
      <c r="G356" s="259"/>
      <c r="H356" s="249" t="str">
        <f t="shared" si="63"/>
        <v/>
      </c>
      <c r="I356" s="102" t="str">
        <f t="shared" si="64"/>
        <v/>
      </c>
      <c r="J356" s="102" t="str">
        <f t="shared" si="65"/>
        <v/>
      </c>
    </row>
    <row r="357" spans="1:10" x14ac:dyDescent="0.3">
      <c r="A357" s="102"/>
      <c r="B357" s="102"/>
      <c r="C357" s="102"/>
      <c r="D357" s="102"/>
      <c r="E357" s="66">
        <f t="shared" si="66"/>
        <v>0</v>
      </c>
      <c r="F357" s="259"/>
      <c r="G357" s="259"/>
      <c r="H357" s="249" t="str">
        <f t="shared" si="63"/>
        <v/>
      </c>
      <c r="I357" s="102" t="str">
        <f t="shared" si="64"/>
        <v/>
      </c>
      <c r="J357" s="102" t="str">
        <f t="shared" si="65"/>
        <v/>
      </c>
    </row>
    <row r="358" spans="1:10" x14ac:dyDescent="0.3">
      <c r="A358" s="102"/>
      <c r="B358" s="102"/>
      <c r="C358" s="102"/>
      <c r="D358" s="102"/>
      <c r="E358" s="66">
        <f t="shared" si="66"/>
        <v>0</v>
      </c>
      <c r="F358" s="259"/>
      <c r="G358" s="259"/>
      <c r="H358" s="249" t="str">
        <f t="shared" si="63"/>
        <v/>
      </c>
      <c r="I358" s="102" t="str">
        <f t="shared" si="64"/>
        <v/>
      </c>
      <c r="J358" s="102" t="str">
        <f t="shared" si="65"/>
        <v/>
      </c>
    </row>
    <row r="359" spans="1:10" x14ac:dyDescent="0.3">
      <c r="A359" s="102"/>
      <c r="B359" s="102"/>
      <c r="C359" s="102"/>
      <c r="D359" s="102"/>
      <c r="E359" s="66">
        <f t="shared" si="66"/>
        <v>0</v>
      </c>
      <c r="F359" s="259"/>
      <c r="G359" s="259"/>
      <c r="H359" s="249" t="str">
        <f t="shared" si="63"/>
        <v/>
      </c>
      <c r="I359" s="102" t="str">
        <f t="shared" si="64"/>
        <v/>
      </c>
      <c r="J359" s="102" t="str">
        <f t="shared" si="65"/>
        <v/>
      </c>
    </row>
    <row r="360" spans="1:10" x14ac:dyDescent="0.3">
      <c r="A360" s="102"/>
      <c r="B360" s="102"/>
      <c r="C360" s="102"/>
      <c r="D360" s="102"/>
      <c r="E360" s="66">
        <f t="shared" si="66"/>
        <v>0</v>
      </c>
      <c r="F360" s="259"/>
      <c r="G360" s="259"/>
      <c r="H360" s="249" t="str">
        <f t="shared" si="63"/>
        <v/>
      </c>
      <c r="I360" s="102" t="str">
        <f t="shared" si="64"/>
        <v/>
      </c>
      <c r="J360" s="102" t="str">
        <f t="shared" si="65"/>
        <v/>
      </c>
    </row>
    <row r="361" spans="1:10" x14ac:dyDescent="0.3">
      <c r="A361" s="102"/>
      <c r="B361" s="102"/>
      <c r="C361" s="102"/>
      <c r="D361" s="102"/>
      <c r="E361" s="66">
        <f t="shared" si="66"/>
        <v>0</v>
      </c>
      <c r="F361" s="259"/>
      <c r="G361" s="259"/>
      <c r="H361" s="249" t="str">
        <f t="shared" si="63"/>
        <v/>
      </c>
      <c r="I361" s="102" t="str">
        <f t="shared" si="64"/>
        <v/>
      </c>
      <c r="J361" s="102" t="str">
        <f t="shared" si="65"/>
        <v/>
      </c>
    </row>
    <row r="362" spans="1:10" x14ac:dyDescent="0.3">
      <c r="A362" s="102"/>
      <c r="B362" s="102"/>
      <c r="C362" s="102"/>
      <c r="D362" s="102"/>
      <c r="E362" s="66">
        <f t="shared" si="66"/>
        <v>0</v>
      </c>
      <c r="F362" s="259"/>
      <c r="G362" s="259"/>
      <c r="H362" s="249" t="str">
        <f t="shared" si="63"/>
        <v/>
      </c>
      <c r="I362" s="102" t="str">
        <f t="shared" si="64"/>
        <v/>
      </c>
      <c r="J362" s="102" t="str">
        <f t="shared" si="65"/>
        <v/>
      </c>
    </row>
    <row r="363" spans="1:10" x14ac:dyDescent="0.3">
      <c r="A363" s="102"/>
      <c r="B363" s="102"/>
      <c r="C363" s="104"/>
      <c r="D363" s="104"/>
      <c r="E363" s="66">
        <f t="shared" si="66"/>
        <v>0</v>
      </c>
      <c r="F363" s="259"/>
      <c r="G363" s="259"/>
      <c r="H363" s="249" t="str">
        <f t="shared" si="63"/>
        <v/>
      </c>
      <c r="I363" s="102" t="str">
        <f t="shared" si="64"/>
        <v/>
      </c>
      <c r="J363" s="102" t="str">
        <f t="shared" si="65"/>
        <v/>
      </c>
    </row>
    <row r="364" spans="1:10" x14ac:dyDescent="0.3">
      <c r="A364" s="102"/>
      <c r="B364" s="102"/>
      <c r="C364" s="104"/>
      <c r="D364" s="104"/>
      <c r="E364" s="66">
        <f t="shared" si="66"/>
        <v>0</v>
      </c>
      <c r="F364" s="259"/>
      <c r="G364" s="259"/>
      <c r="H364" s="249" t="str">
        <f t="shared" si="63"/>
        <v/>
      </c>
      <c r="I364" s="102" t="str">
        <f t="shared" si="64"/>
        <v/>
      </c>
      <c r="J364" s="102" t="str">
        <f t="shared" si="65"/>
        <v/>
      </c>
    </row>
    <row r="365" spans="1:10" x14ac:dyDescent="0.3">
      <c r="A365" s="102"/>
      <c r="B365" s="102"/>
      <c r="C365" s="104"/>
      <c r="D365" s="104"/>
      <c r="E365" s="66">
        <f t="shared" si="66"/>
        <v>0</v>
      </c>
      <c r="F365" s="259"/>
      <c r="G365" s="259"/>
      <c r="H365" s="249" t="str">
        <f t="shared" si="63"/>
        <v/>
      </c>
      <c r="I365" s="102" t="str">
        <f t="shared" si="64"/>
        <v/>
      </c>
      <c r="J365" s="102" t="str">
        <f t="shared" si="65"/>
        <v/>
      </c>
    </row>
    <row r="366" spans="1:10" x14ac:dyDescent="0.3">
      <c r="A366" s="102"/>
      <c r="B366" s="102"/>
      <c r="C366" s="104"/>
      <c r="D366" s="104"/>
      <c r="E366" s="66">
        <f t="shared" si="66"/>
        <v>0</v>
      </c>
      <c r="F366" s="259"/>
      <c r="G366" s="259"/>
      <c r="H366" s="249" t="str">
        <f t="shared" si="63"/>
        <v/>
      </c>
      <c r="I366" s="102" t="str">
        <f t="shared" si="64"/>
        <v/>
      </c>
      <c r="J366" s="102" t="str">
        <f t="shared" si="65"/>
        <v/>
      </c>
    </row>
    <row r="367" spans="1:10" x14ac:dyDescent="0.3">
      <c r="A367" s="102"/>
      <c r="B367" s="102"/>
      <c r="C367" s="104"/>
      <c r="D367" s="104"/>
      <c r="E367" s="66">
        <f t="shared" si="66"/>
        <v>0</v>
      </c>
      <c r="F367" s="259"/>
      <c r="G367" s="259"/>
      <c r="H367" s="249" t="str">
        <f t="shared" si="63"/>
        <v/>
      </c>
      <c r="I367" s="102" t="str">
        <f t="shared" si="64"/>
        <v/>
      </c>
      <c r="J367" s="102" t="str">
        <f t="shared" si="65"/>
        <v/>
      </c>
    </row>
    <row r="368" spans="1:10" x14ac:dyDescent="0.3">
      <c r="A368" s="102"/>
      <c r="B368" s="102"/>
      <c r="C368" s="104"/>
      <c r="D368" s="104"/>
      <c r="E368" s="66">
        <f t="shared" si="66"/>
        <v>0</v>
      </c>
      <c r="F368" s="259"/>
      <c r="G368" s="259"/>
      <c r="H368" s="249" t="str">
        <f t="shared" si="63"/>
        <v/>
      </c>
      <c r="I368" s="102" t="str">
        <f t="shared" si="64"/>
        <v/>
      </c>
      <c r="J368" s="102" t="str">
        <f t="shared" si="65"/>
        <v/>
      </c>
    </row>
    <row r="369" spans="1:10" x14ac:dyDescent="0.3">
      <c r="A369" s="102"/>
      <c r="B369" s="102"/>
      <c r="C369" s="104"/>
      <c r="D369" s="104"/>
      <c r="E369" s="66">
        <f t="shared" si="66"/>
        <v>0</v>
      </c>
      <c r="F369" s="259"/>
      <c r="G369" s="259"/>
      <c r="H369" s="249" t="str">
        <f t="shared" si="63"/>
        <v/>
      </c>
      <c r="I369" s="102" t="str">
        <f t="shared" si="64"/>
        <v/>
      </c>
      <c r="J369" s="102" t="str">
        <f t="shared" si="65"/>
        <v/>
      </c>
    </row>
    <row r="370" spans="1:10" x14ac:dyDescent="0.3">
      <c r="A370" s="102"/>
      <c r="B370" s="102"/>
      <c r="C370" s="104"/>
      <c r="D370" s="104"/>
      <c r="E370" s="66">
        <f t="shared" si="66"/>
        <v>0</v>
      </c>
      <c r="F370" s="259"/>
      <c r="G370" s="259"/>
      <c r="H370" s="249" t="str">
        <f t="shared" si="63"/>
        <v/>
      </c>
      <c r="I370" s="102" t="str">
        <f t="shared" si="64"/>
        <v/>
      </c>
      <c r="J370" s="102" t="str">
        <f t="shared" si="65"/>
        <v/>
      </c>
    </row>
    <row r="371" spans="1:10" x14ac:dyDescent="0.3">
      <c r="A371" s="102"/>
      <c r="B371" s="102"/>
      <c r="C371" s="104"/>
      <c r="D371" s="104"/>
      <c r="E371" s="66">
        <f t="shared" si="66"/>
        <v>0</v>
      </c>
      <c r="F371" s="259"/>
      <c r="G371" s="259"/>
      <c r="H371" s="249" t="str">
        <f t="shared" si="63"/>
        <v/>
      </c>
      <c r="I371" s="102" t="str">
        <f t="shared" si="64"/>
        <v/>
      </c>
      <c r="J371" s="102" t="str">
        <f t="shared" si="65"/>
        <v/>
      </c>
    </row>
    <row r="372" spans="1:10" x14ac:dyDescent="0.3">
      <c r="A372" s="102"/>
      <c r="B372" s="102"/>
      <c r="C372" s="104"/>
      <c r="D372" s="104"/>
      <c r="E372" s="66">
        <f t="shared" si="66"/>
        <v>0</v>
      </c>
      <c r="F372" s="259"/>
      <c r="G372" s="259"/>
      <c r="H372" s="249" t="str">
        <f t="shared" si="63"/>
        <v/>
      </c>
      <c r="I372" s="102" t="str">
        <f t="shared" si="64"/>
        <v/>
      </c>
      <c r="J372" s="102" t="str">
        <f t="shared" si="65"/>
        <v/>
      </c>
    </row>
    <row r="373" spans="1:10" x14ac:dyDescent="0.3">
      <c r="A373" s="102"/>
      <c r="B373" s="102"/>
      <c r="C373" s="104"/>
      <c r="D373" s="104"/>
      <c r="E373" s="66">
        <f t="shared" si="66"/>
        <v>0</v>
      </c>
      <c r="F373" s="259"/>
      <c r="G373" s="259"/>
      <c r="H373" s="249" t="str">
        <f t="shared" si="63"/>
        <v/>
      </c>
      <c r="I373" s="102" t="str">
        <f t="shared" si="64"/>
        <v/>
      </c>
      <c r="J373" s="102" t="str">
        <f t="shared" si="65"/>
        <v/>
      </c>
    </row>
    <row r="374" spans="1:10" x14ac:dyDescent="0.3">
      <c r="A374" s="102"/>
      <c r="B374" s="102"/>
      <c r="C374" s="104"/>
      <c r="D374" s="104"/>
      <c r="E374" s="66">
        <f t="shared" si="66"/>
        <v>0</v>
      </c>
      <c r="F374" s="259"/>
      <c r="G374" s="259"/>
      <c r="H374" s="249" t="str">
        <f t="shared" si="63"/>
        <v/>
      </c>
      <c r="I374" s="102" t="str">
        <f t="shared" si="64"/>
        <v/>
      </c>
      <c r="J374" s="102" t="str">
        <f t="shared" si="65"/>
        <v/>
      </c>
    </row>
    <row r="375" spans="1:10" x14ac:dyDescent="0.3">
      <c r="A375" s="102"/>
      <c r="B375" s="102"/>
      <c r="C375" s="104"/>
      <c r="D375" s="104"/>
      <c r="E375" s="66">
        <f t="shared" si="66"/>
        <v>0</v>
      </c>
      <c r="F375" s="259"/>
      <c r="G375" s="259"/>
      <c r="H375" s="249" t="str">
        <f t="shared" si="63"/>
        <v/>
      </c>
      <c r="I375" s="102" t="str">
        <f t="shared" si="64"/>
        <v/>
      </c>
      <c r="J375" s="102" t="str">
        <f t="shared" si="65"/>
        <v/>
      </c>
    </row>
    <row r="376" spans="1:10" x14ac:dyDescent="0.3">
      <c r="A376" s="102"/>
      <c r="B376" s="102"/>
      <c r="C376" s="104"/>
      <c r="D376" s="104"/>
      <c r="E376" s="66">
        <f t="shared" si="66"/>
        <v>0</v>
      </c>
      <c r="F376" s="259"/>
      <c r="G376" s="259"/>
      <c r="H376" s="249" t="str">
        <f t="shared" si="63"/>
        <v/>
      </c>
      <c r="I376" s="102" t="str">
        <f t="shared" si="64"/>
        <v/>
      </c>
      <c r="J376" s="102" t="str">
        <f t="shared" si="65"/>
        <v/>
      </c>
    </row>
    <row r="377" spans="1:10" x14ac:dyDescent="0.3">
      <c r="A377" s="102"/>
      <c r="B377" s="102"/>
      <c r="C377" s="104"/>
      <c r="D377" s="104"/>
      <c r="E377" s="66">
        <f t="shared" si="66"/>
        <v>0</v>
      </c>
      <c r="F377" s="259"/>
      <c r="G377" s="259"/>
      <c r="H377" s="249" t="str">
        <f t="shared" si="63"/>
        <v/>
      </c>
      <c r="I377" s="102" t="str">
        <f t="shared" si="64"/>
        <v/>
      </c>
      <c r="J377" s="102" t="str">
        <f t="shared" si="65"/>
        <v/>
      </c>
    </row>
    <row r="378" spans="1:10" x14ac:dyDescent="0.3">
      <c r="A378" s="102"/>
      <c r="B378" s="102"/>
      <c r="C378" s="104"/>
      <c r="D378" s="104"/>
      <c r="E378" s="66">
        <f t="shared" si="66"/>
        <v>0</v>
      </c>
      <c r="F378" s="259"/>
      <c r="G378" s="259"/>
      <c r="H378" s="249" t="str">
        <f t="shared" si="63"/>
        <v/>
      </c>
      <c r="I378" s="102" t="str">
        <f t="shared" si="64"/>
        <v/>
      </c>
      <c r="J378" s="102" t="str">
        <f t="shared" si="65"/>
        <v/>
      </c>
    </row>
    <row r="379" spans="1:10" x14ac:dyDescent="0.3">
      <c r="A379" s="102"/>
      <c r="B379" s="102"/>
      <c r="C379" s="104"/>
      <c r="D379" s="104"/>
      <c r="E379" s="66">
        <f t="shared" si="66"/>
        <v>0</v>
      </c>
      <c r="F379" s="259"/>
      <c r="G379" s="259"/>
      <c r="H379" s="249" t="str">
        <f t="shared" si="63"/>
        <v/>
      </c>
      <c r="I379" s="102" t="str">
        <f t="shared" si="64"/>
        <v/>
      </c>
      <c r="J379" s="102" t="str">
        <f t="shared" si="65"/>
        <v/>
      </c>
    </row>
    <row r="380" spans="1:10" x14ac:dyDescent="0.3">
      <c r="A380" s="102"/>
      <c r="B380" s="102"/>
      <c r="C380" s="104"/>
      <c r="D380" s="104"/>
      <c r="E380" s="66">
        <f t="shared" si="66"/>
        <v>0</v>
      </c>
      <c r="F380" s="259"/>
      <c r="G380" s="259"/>
      <c r="H380" s="249" t="str">
        <f t="shared" si="63"/>
        <v/>
      </c>
      <c r="I380" s="102" t="str">
        <f t="shared" si="64"/>
        <v/>
      </c>
      <c r="J380" s="102" t="str">
        <f t="shared" si="65"/>
        <v/>
      </c>
    </row>
    <row r="381" spans="1:10" x14ac:dyDescent="0.3">
      <c r="A381" s="102"/>
      <c r="B381" s="102"/>
      <c r="C381" s="104"/>
      <c r="D381" s="104"/>
      <c r="E381" s="66">
        <f t="shared" si="66"/>
        <v>0</v>
      </c>
      <c r="F381" s="259"/>
      <c r="G381" s="259"/>
      <c r="H381" s="249" t="str">
        <f t="shared" si="63"/>
        <v/>
      </c>
      <c r="I381" s="102" t="str">
        <f t="shared" si="64"/>
        <v/>
      </c>
      <c r="J381" s="102" t="str">
        <f t="shared" si="65"/>
        <v/>
      </c>
    </row>
    <row r="382" spans="1:10" x14ac:dyDescent="0.3">
      <c r="A382" s="102"/>
      <c r="B382" s="102"/>
      <c r="C382" s="104"/>
      <c r="D382" s="104"/>
      <c r="E382" s="66">
        <f t="shared" si="66"/>
        <v>0</v>
      </c>
      <c r="F382" s="259"/>
      <c r="G382" s="259"/>
      <c r="H382" s="249" t="str">
        <f t="shared" si="63"/>
        <v/>
      </c>
      <c r="I382" s="102" t="str">
        <f t="shared" si="64"/>
        <v/>
      </c>
      <c r="J382" s="102" t="str">
        <f t="shared" si="65"/>
        <v/>
      </c>
    </row>
    <row r="383" spans="1:10" x14ac:dyDescent="0.3">
      <c r="A383" s="102"/>
      <c r="B383" s="102"/>
      <c r="C383" s="104"/>
      <c r="D383" s="104"/>
      <c r="E383" s="66">
        <f t="shared" si="66"/>
        <v>0</v>
      </c>
      <c r="F383" s="259"/>
      <c r="G383" s="259"/>
      <c r="H383" s="249" t="str">
        <f t="shared" si="63"/>
        <v/>
      </c>
      <c r="I383" s="102" t="str">
        <f t="shared" si="64"/>
        <v/>
      </c>
      <c r="J383" s="102" t="str">
        <f t="shared" si="65"/>
        <v/>
      </c>
    </row>
    <row r="384" spans="1:10" x14ac:dyDescent="0.3">
      <c r="A384" s="102"/>
      <c r="B384" s="102"/>
      <c r="C384" s="104"/>
      <c r="D384" s="104"/>
      <c r="E384" s="66">
        <f t="shared" si="66"/>
        <v>0</v>
      </c>
      <c r="F384" s="259"/>
      <c r="G384" s="259"/>
      <c r="H384" s="249" t="str">
        <f t="shared" si="63"/>
        <v/>
      </c>
      <c r="I384" s="102" t="str">
        <f t="shared" si="64"/>
        <v/>
      </c>
      <c r="J384" s="102" t="str">
        <f t="shared" si="65"/>
        <v/>
      </c>
    </row>
    <row r="385" spans="1:10" x14ac:dyDescent="0.3">
      <c r="A385" s="102"/>
      <c r="B385" s="102"/>
      <c r="C385" s="104"/>
      <c r="D385" s="104"/>
      <c r="E385" s="66">
        <f t="shared" si="66"/>
        <v>0</v>
      </c>
      <c r="F385" s="259"/>
      <c r="G385" s="259"/>
      <c r="H385" s="249" t="str">
        <f t="shared" si="63"/>
        <v/>
      </c>
      <c r="I385" s="102" t="str">
        <f t="shared" si="64"/>
        <v/>
      </c>
      <c r="J385" s="102" t="str">
        <f t="shared" si="65"/>
        <v/>
      </c>
    </row>
    <row r="386" spans="1:10" x14ac:dyDescent="0.3">
      <c r="A386" s="66"/>
      <c r="B386" s="70" t="s">
        <v>311</v>
      </c>
      <c r="C386" s="66"/>
      <c r="D386" s="66"/>
      <c r="E386" s="71">
        <f>SUM(E350:E385)</f>
        <v>0</v>
      </c>
      <c r="H386" s="250">
        <f>SUM(H350:H385)</f>
        <v>0</v>
      </c>
      <c r="I386" s="250">
        <f t="shared" ref="I386" si="67">SUM(I350:I385)</f>
        <v>0</v>
      </c>
      <c r="J386" s="250">
        <f t="shared" ref="J386" si="68">SUM(J350:J385)</f>
        <v>0</v>
      </c>
    </row>
    <row r="388" spans="1:10" x14ac:dyDescent="0.3">
      <c r="A388" s="356" t="s">
        <v>113</v>
      </c>
      <c r="B388" s="356"/>
      <c r="C388" s="356"/>
      <c r="D388" s="356"/>
      <c r="E388" s="356"/>
      <c r="F388" s="256" t="s">
        <v>286</v>
      </c>
      <c r="G388" s="257"/>
    </row>
    <row r="389" spans="1:10" ht="17.25" thickBot="1" x14ac:dyDescent="0.35">
      <c r="A389" s="56" t="s">
        <v>287</v>
      </c>
      <c r="B389" s="101" t="s">
        <v>45</v>
      </c>
      <c r="C389" s="57"/>
      <c r="D389" s="58"/>
      <c r="E389" s="58">
        <f>IFERROR(VLOOKUP(B389,Admin_Lists!$A$9:$B$49,2,FALSE),"")</f>
        <v>0</v>
      </c>
    </row>
    <row r="390" spans="1:10" ht="17.25" x14ac:dyDescent="0.3">
      <c r="A390" s="190"/>
      <c r="B390" s="191" t="s">
        <v>315</v>
      </c>
      <c r="C390" s="353">
        <f>'Sq. Ft. Area Individual Files'!D359</f>
        <v>0</v>
      </c>
      <c r="D390" s="353"/>
      <c r="E390" s="234">
        <f>'Sq. Ft. Area Individual Files'!C360</f>
        <v>0</v>
      </c>
    </row>
    <row r="391" spans="1:10" ht="47.25" x14ac:dyDescent="0.3">
      <c r="A391" s="63" t="s">
        <v>290</v>
      </c>
      <c r="B391" s="64" t="s">
        <v>291</v>
      </c>
      <c r="C391" s="64" t="s">
        <v>292</v>
      </c>
      <c r="D391" s="64" t="s">
        <v>293</v>
      </c>
      <c r="E391" s="64" t="s">
        <v>294</v>
      </c>
      <c r="F391" s="64" t="s">
        <v>295</v>
      </c>
      <c r="G391" s="64" t="s">
        <v>296</v>
      </c>
      <c r="H391" s="64" t="s">
        <v>297</v>
      </c>
      <c r="I391" s="64" t="s">
        <v>298</v>
      </c>
      <c r="J391" s="64" t="s">
        <v>299</v>
      </c>
    </row>
    <row r="392" spans="1:10" x14ac:dyDescent="0.3">
      <c r="A392" s="102"/>
      <c r="B392" s="102"/>
      <c r="C392" s="103"/>
      <c r="D392" s="103"/>
      <c r="E392" s="67">
        <f t="shared" ref="E392:E397" si="69">C392*D392</f>
        <v>0</v>
      </c>
      <c r="F392" s="259"/>
      <c r="G392" s="259"/>
      <c r="H392" s="249" t="str">
        <f t="shared" ref="H392:H427" si="70">IF(AND(F392="Yes",Facility_Type="Commercial"),(E392/1000*0.14),IF(AND(F392="Yes",Facility_Type="Industrial",G392="Non-High Bay"),(E392/1000*0.18),IF(AND(F392="Yes",Facility_Type="Schools &amp; Government",G392="Non-High Bay"),(E392/1000*0.14),"")))</f>
        <v/>
      </c>
      <c r="I392" s="102" t="str">
        <f t="shared" ref="I392:I427" si="71">IF(AND(F392="Yes",Facility_Type="Commercial"),((1-SFBASE_Commercial)-(1-SFE_Commercial))*E392/1000*Hrs_Commercial,IF(AND(F392="Yes",Facility_Type="Industrial",G392="Non-High Bay"),((1-SFBASE_Industrial)-(1-SFE_Industrial))*E392/1000*Hrs_Industrial,IF(AND(F392="Yes",Facility_Type="Schools &amp; Government",G392="Non-High Bay"),(((1-SFBASE_SG)-(1-SFE_SG))*E392/1000*Hrs_SG),"")))</f>
        <v/>
      </c>
      <c r="J392" s="102" t="str">
        <f t="shared" ref="J392:J427" si="72">IFERROR(I392*EUL,"")</f>
        <v/>
      </c>
    </row>
    <row r="393" spans="1:10" x14ac:dyDescent="0.3">
      <c r="A393" s="102"/>
      <c r="B393" s="102"/>
      <c r="C393" s="103"/>
      <c r="D393" s="103"/>
      <c r="E393" s="67">
        <f t="shared" si="69"/>
        <v>0</v>
      </c>
      <c r="F393" s="259"/>
      <c r="G393" s="259"/>
      <c r="H393" s="249" t="str">
        <f t="shared" si="70"/>
        <v/>
      </c>
      <c r="I393" s="102" t="str">
        <f t="shared" si="71"/>
        <v/>
      </c>
      <c r="J393" s="102" t="str">
        <f t="shared" si="72"/>
        <v/>
      </c>
    </row>
    <row r="394" spans="1:10" x14ac:dyDescent="0.3">
      <c r="A394" s="102"/>
      <c r="B394" s="102"/>
      <c r="C394" s="103"/>
      <c r="D394" s="103"/>
      <c r="E394" s="67">
        <f t="shared" si="69"/>
        <v>0</v>
      </c>
      <c r="F394" s="259"/>
      <c r="G394" s="259"/>
      <c r="H394" s="249" t="str">
        <f t="shared" si="70"/>
        <v/>
      </c>
      <c r="I394" s="102" t="str">
        <f t="shared" si="71"/>
        <v/>
      </c>
      <c r="J394" s="102" t="str">
        <f t="shared" si="72"/>
        <v/>
      </c>
    </row>
    <row r="395" spans="1:10" x14ac:dyDescent="0.3">
      <c r="A395" s="102"/>
      <c r="B395" s="102"/>
      <c r="C395" s="103"/>
      <c r="D395" s="103"/>
      <c r="E395" s="67">
        <f t="shared" si="69"/>
        <v>0</v>
      </c>
      <c r="F395" s="259"/>
      <c r="G395" s="259"/>
      <c r="H395" s="249" t="str">
        <f t="shared" si="70"/>
        <v/>
      </c>
      <c r="I395" s="102" t="str">
        <f t="shared" si="71"/>
        <v/>
      </c>
      <c r="J395" s="102" t="str">
        <f t="shared" si="72"/>
        <v/>
      </c>
    </row>
    <row r="396" spans="1:10" x14ac:dyDescent="0.3">
      <c r="A396" s="102"/>
      <c r="B396" s="102"/>
      <c r="C396" s="103"/>
      <c r="D396" s="103"/>
      <c r="E396" s="67">
        <f t="shared" si="69"/>
        <v>0</v>
      </c>
      <c r="F396" s="259"/>
      <c r="G396" s="259"/>
      <c r="H396" s="249" t="str">
        <f t="shared" si="70"/>
        <v/>
      </c>
      <c r="I396" s="102" t="str">
        <f t="shared" si="71"/>
        <v/>
      </c>
      <c r="J396" s="102" t="str">
        <f t="shared" si="72"/>
        <v/>
      </c>
    </row>
    <row r="397" spans="1:10" x14ac:dyDescent="0.3">
      <c r="A397" s="102"/>
      <c r="B397" s="102"/>
      <c r="C397" s="103"/>
      <c r="D397" s="103"/>
      <c r="E397" s="67">
        <f t="shared" si="69"/>
        <v>0</v>
      </c>
      <c r="F397" s="259"/>
      <c r="G397" s="259"/>
      <c r="H397" s="249" t="str">
        <f t="shared" si="70"/>
        <v/>
      </c>
      <c r="I397" s="102" t="str">
        <f t="shared" si="71"/>
        <v/>
      </c>
      <c r="J397" s="102" t="str">
        <f t="shared" si="72"/>
        <v/>
      </c>
    </row>
    <row r="398" spans="1:10" x14ac:dyDescent="0.3">
      <c r="A398" s="102"/>
      <c r="B398" s="102"/>
      <c r="C398" s="102"/>
      <c r="D398" s="102"/>
      <c r="E398" s="66">
        <f t="shared" ref="E398:E427" si="73">D398*C398</f>
        <v>0</v>
      </c>
      <c r="F398" s="259"/>
      <c r="G398" s="259"/>
      <c r="H398" s="249" t="str">
        <f t="shared" si="70"/>
        <v/>
      </c>
      <c r="I398" s="102" t="str">
        <f t="shared" si="71"/>
        <v/>
      </c>
      <c r="J398" s="102" t="str">
        <f t="shared" si="72"/>
        <v/>
      </c>
    </row>
    <row r="399" spans="1:10" x14ac:dyDescent="0.3">
      <c r="A399" s="102"/>
      <c r="B399" s="102"/>
      <c r="C399" s="102"/>
      <c r="D399" s="102"/>
      <c r="E399" s="66">
        <f t="shared" si="73"/>
        <v>0</v>
      </c>
      <c r="F399" s="259"/>
      <c r="G399" s="259"/>
      <c r="H399" s="249" t="str">
        <f t="shared" si="70"/>
        <v/>
      </c>
      <c r="I399" s="102" t="str">
        <f t="shared" si="71"/>
        <v/>
      </c>
      <c r="J399" s="102" t="str">
        <f t="shared" si="72"/>
        <v/>
      </c>
    </row>
    <row r="400" spans="1:10" x14ac:dyDescent="0.3">
      <c r="A400" s="102"/>
      <c r="B400" s="102"/>
      <c r="C400" s="102"/>
      <c r="D400" s="102"/>
      <c r="E400" s="66">
        <f t="shared" si="73"/>
        <v>0</v>
      </c>
      <c r="F400" s="259"/>
      <c r="G400" s="259"/>
      <c r="H400" s="249" t="str">
        <f t="shared" si="70"/>
        <v/>
      </c>
      <c r="I400" s="102" t="str">
        <f t="shared" si="71"/>
        <v/>
      </c>
      <c r="J400" s="102" t="str">
        <f t="shared" si="72"/>
        <v/>
      </c>
    </row>
    <row r="401" spans="1:10" x14ac:dyDescent="0.3">
      <c r="A401" s="102"/>
      <c r="B401" s="102"/>
      <c r="C401" s="102"/>
      <c r="D401" s="102"/>
      <c r="E401" s="66">
        <f t="shared" si="73"/>
        <v>0</v>
      </c>
      <c r="F401" s="259"/>
      <c r="G401" s="259"/>
      <c r="H401" s="249" t="str">
        <f t="shared" si="70"/>
        <v/>
      </c>
      <c r="I401" s="102" t="str">
        <f t="shared" si="71"/>
        <v/>
      </c>
      <c r="J401" s="102" t="str">
        <f t="shared" si="72"/>
        <v/>
      </c>
    </row>
    <row r="402" spans="1:10" x14ac:dyDescent="0.3">
      <c r="A402" s="102"/>
      <c r="B402" s="102"/>
      <c r="C402" s="102"/>
      <c r="D402" s="102"/>
      <c r="E402" s="66">
        <f t="shared" si="73"/>
        <v>0</v>
      </c>
      <c r="F402" s="259"/>
      <c r="G402" s="259"/>
      <c r="H402" s="249" t="str">
        <f t="shared" si="70"/>
        <v/>
      </c>
      <c r="I402" s="102" t="str">
        <f t="shared" si="71"/>
        <v/>
      </c>
      <c r="J402" s="102" t="str">
        <f t="shared" si="72"/>
        <v/>
      </c>
    </row>
    <row r="403" spans="1:10" x14ac:dyDescent="0.3">
      <c r="A403" s="102"/>
      <c r="B403" s="102"/>
      <c r="C403" s="102"/>
      <c r="D403" s="102"/>
      <c r="E403" s="66">
        <f t="shared" si="73"/>
        <v>0</v>
      </c>
      <c r="F403" s="259"/>
      <c r="G403" s="259"/>
      <c r="H403" s="249" t="str">
        <f t="shared" si="70"/>
        <v/>
      </c>
      <c r="I403" s="102" t="str">
        <f t="shared" si="71"/>
        <v/>
      </c>
      <c r="J403" s="102" t="str">
        <f t="shared" si="72"/>
        <v/>
      </c>
    </row>
    <row r="404" spans="1:10" x14ac:dyDescent="0.3">
      <c r="A404" s="102"/>
      <c r="B404" s="102"/>
      <c r="C404" s="102"/>
      <c r="D404" s="102"/>
      <c r="E404" s="66">
        <f t="shared" si="73"/>
        <v>0</v>
      </c>
      <c r="F404" s="259"/>
      <c r="G404" s="259"/>
      <c r="H404" s="249" t="str">
        <f t="shared" si="70"/>
        <v/>
      </c>
      <c r="I404" s="102" t="str">
        <f t="shared" si="71"/>
        <v/>
      </c>
      <c r="J404" s="102" t="str">
        <f t="shared" si="72"/>
        <v/>
      </c>
    </row>
    <row r="405" spans="1:10" x14ac:dyDescent="0.3">
      <c r="A405" s="102"/>
      <c r="B405" s="102"/>
      <c r="C405" s="104"/>
      <c r="D405" s="104"/>
      <c r="E405" s="66">
        <f t="shared" si="73"/>
        <v>0</v>
      </c>
      <c r="F405" s="259"/>
      <c r="G405" s="259"/>
      <c r="H405" s="249" t="str">
        <f t="shared" si="70"/>
        <v/>
      </c>
      <c r="I405" s="102" t="str">
        <f t="shared" si="71"/>
        <v/>
      </c>
      <c r="J405" s="102" t="str">
        <f t="shared" si="72"/>
        <v/>
      </c>
    </row>
    <row r="406" spans="1:10" x14ac:dyDescent="0.3">
      <c r="A406" s="102"/>
      <c r="B406" s="102"/>
      <c r="C406" s="104"/>
      <c r="D406" s="104"/>
      <c r="E406" s="66">
        <f t="shared" si="73"/>
        <v>0</v>
      </c>
      <c r="F406" s="259"/>
      <c r="G406" s="259"/>
      <c r="H406" s="249" t="str">
        <f t="shared" si="70"/>
        <v/>
      </c>
      <c r="I406" s="102" t="str">
        <f t="shared" si="71"/>
        <v/>
      </c>
      <c r="J406" s="102" t="str">
        <f t="shared" si="72"/>
        <v/>
      </c>
    </row>
    <row r="407" spans="1:10" x14ac:dyDescent="0.3">
      <c r="A407" s="102"/>
      <c r="B407" s="102"/>
      <c r="C407" s="104"/>
      <c r="D407" s="104"/>
      <c r="E407" s="66">
        <f t="shared" si="73"/>
        <v>0</v>
      </c>
      <c r="F407" s="259"/>
      <c r="G407" s="259"/>
      <c r="H407" s="249" t="str">
        <f t="shared" si="70"/>
        <v/>
      </c>
      <c r="I407" s="102" t="str">
        <f t="shared" si="71"/>
        <v/>
      </c>
      <c r="J407" s="102" t="str">
        <f t="shared" si="72"/>
        <v/>
      </c>
    </row>
    <row r="408" spans="1:10" x14ac:dyDescent="0.3">
      <c r="A408" s="102"/>
      <c r="B408" s="102"/>
      <c r="C408" s="104"/>
      <c r="D408" s="104"/>
      <c r="E408" s="66">
        <f t="shared" si="73"/>
        <v>0</v>
      </c>
      <c r="F408" s="259"/>
      <c r="G408" s="259"/>
      <c r="H408" s="249" t="str">
        <f t="shared" si="70"/>
        <v/>
      </c>
      <c r="I408" s="102" t="str">
        <f t="shared" si="71"/>
        <v/>
      </c>
      <c r="J408" s="102" t="str">
        <f t="shared" si="72"/>
        <v/>
      </c>
    </row>
    <row r="409" spans="1:10" x14ac:dyDescent="0.3">
      <c r="A409" s="102"/>
      <c r="B409" s="102"/>
      <c r="C409" s="104"/>
      <c r="D409" s="104"/>
      <c r="E409" s="66">
        <f t="shared" si="73"/>
        <v>0</v>
      </c>
      <c r="F409" s="259"/>
      <c r="G409" s="259"/>
      <c r="H409" s="249" t="str">
        <f t="shared" si="70"/>
        <v/>
      </c>
      <c r="I409" s="102" t="str">
        <f t="shared" si="71"/>
        <v/>
      </c>
      <c r="J409" s="102" t="str">
        <f t="shared" si="72"/>
        <v/>
      </c>
    </row>
    <row r="410" spans="1:10" x14ac:dyDescent="0.3">
      <c r="A410" s="102"/>
      <c r="B410" s="102"/>
      <c r="C410" s="104"/>
      <c r="D410" s="104"/>
      <c r="E410" s="66">
        <f t="shared" si="73"/>
        <v>0</v>
      </c>
      <c r="F410" s="259"/>
      <c r="G410" s="259"/>
      <c r="H410" s="249" t="str">
        <f t="shared" si="70"/>
        <v/>
      </c>
      <c r="I410" s="102" t="str">
        <f t="shared" si="71"/>
        <v/>
      </c>
      <c r="J410" s="102" t="str">
        <f t="shared" si="72"/>
        <v/>
      </c>
    </row>
    <row r="411" spans="1:10" x14ac:dyDescent="0.3">
      <c r="A411" s="102"/>
      <c r="B411" s="102"/>
      <c r="C411" s="104"/>
      <c r="D411" s="104"/>
      <c r="E411" s="66">
        <f t="shared" si="73"/>
        <v>0</v>
      </c>
      <c r="F411" s="259"/>
      <c r="G411" s="259"/>
      <c r="H411" s="249" t="str">
        <f t="shared" si="70"/>
        <v/>
      </c>
      <c r="I411" s="102" t="str">
        <f t="shared" si="71"/>
        <v/>
      </c>
      <c r="J411" s="102" t="str">
        <f t="shared" si="72"/>
        <v/>
      </c>
    </row>
    <row r="412" spans="1:10" x14ac:dyDescent="0.3">
      <c r="A412" s="102"/>
      <c r="B412" s="102"/>
      <c r="C412" s="104"/>
      <c r="D412" s="104"/>
      <c r="E412" s="66">
        <f t="shared" si="73"/>
        <v>0</v>
      </c>
      <c r="F412" s="259"/>
      <c r="G412" s="259"/>
      <c r="H412" s="249" t="str">
        <f t="shared" si="70"/>
        <v/>
      </c>
      <c r="I412" s="102" t="str">
        <f t="shared" si="71"/>
        <v/>
      </c>
      <c r="J412" s="102" t="str">
        <f t="shared" si="72"/>
        <v/>
      </c>
    </row>
    <row r="413" spans="1:10" x14ac:dyDescent="0.3">
      <c r="A413" s="102"/>
      <c r="B413" s="102"/>
      <c r="C413" s="104"/>
      <c r="D413" s="104"/>
      <c r="E413" s="66">
        <f t="shared" si="73"/>
        <v>0</v>
      </c>
      <c r="F413" s="259"/>
      <c r="G413" s="259"/>
      <c r="H413" s="249" t="str">
        <f t="shared" si="70"/>
        <v/>
      </c>
      <c r="I413" s="102" t="str">
        <f t="shared" si="71"/>
        <v/>
      </c>
      <c r="J413" s="102" t="str">
        <f t="shared" si="72"/>
        <v/>
      </c>
    </row>
    <row r="414" spans="1:10" x14ac:dyDescent="0.3">
      <c r="A414" s="102"/>
      <c r="B414" s="102"/>
      <c r="C414" s="104"/>
      <c r="D414" s="104"/>
      <c r="E414" s="66">
        <f t="shared" si="73"/>
        <v>0</v>
      </c>
      <c r="F414" s="259"/>
      <c r="G414" s="259"/>
      <c r="H414" s="249" t="str">
        <f t="shared" si="70"/>
        <v/>
      </c>
      <c r="I414" s="102" t="str">
        <f t="shared" si="71"/>
        <v/>
      </c>
      <c r="J414" s="102" t="str">
        <f t="shared" si="72"/>
        <v/>
      </c>
    </row>
    <row r="415" spans="1:10" x14ac:dyDescent="0.3">
      <c r="A415" s="102"/>
      <c r="B415" s="102"/>
      <c r="C415" s="104"/>
      <c r="D415" s="104"/>
      <c r="E415" s="66">
        <f t="shared" si="73"/>
        <v>0</v>
      </c>
      <c r="F415" s="259"/>
      <c r="G415" s="259"/>
      <c r="H415" s="249" t="str">
        <f t="shared" si="70"/>
        <v/>
      </c>
      <c r="I415" s="102" t="str">
        <f t="shared" si="71"/>
        <v/>
      </c>
      <c r="J415" s="102" t="str">
        <f t="shared" si="72"/>
        <v/>
      </c>
    </row>
    <row r="416" spans="1:10" x14ac:dyDescent="0.3">
      <c r="A416" s="102"/>
      <c r="B416" s="102"/>
      <c r="C416" s="104"/>
      <c r="D416" s="104"/>
      <c r="E416" s="66">
        <f t="shared" si="73"/>
        <v>0</v>
      </c>
      <c r="F416" s="259"/>
      <c r="G416" s="259"/>
      <c r="H416" s="249" t="str">
        <f t="shared" si="70"/>
        <v/>
      </c>
      <c r="I416" s="102" t="str">
        <f t="shared" si="71"/>
        <v/>
      </c>
      <c r="J416" s="102" t="str">
        <f t="shared" si="72"/>
        <v/>
      </c>
    </row>
    <row r="417" spans="1:10" x14ac:dyDescent="0.3">
      <c r="A417" s="102"/>
      <c r="B417" s="102"/>
      <c r="C417" s="104"/>
      <c r="D417" s="104"/>
      <c r="E417" s="66">
        <f t="shared" si="73"/>
        <v>0</v>
      </c>
      <c r="F417" s="259"/>
      <c r="G417" s="259"/>
      <c r="H417" s="249" t="str">
        <f t="shared" si="70"/>
        <v/>
      </c>
      <c r="I417" s="102" t="str">
        <f t="shared" si="71"/>
        <v/>
      </c>
      <c r="J417" s="102" t="str">
        <f t="shared" si="72"/>
        <v/>
      </c>
    </row>
    <row r="418" spans="1:10" x14ac:dyDescent="0.3">
      <c r="A418" s="102"/>
      <c r="B418" s="102"/>
      <c r="C418" s="104"/>
      <c r="D418" s="104"/>
      <c r="E418" s="66">
        <f t="shared" si="73"/>
        <v>0</v>
      </c>
      <c r="F418" s="259"/>
      <c r="G418" s="259"/>
      <c r="H418" s="249" t="str">
        <f t="shared" si="70"/>
        <v/>
      </c>
      <c r="I418" s="102" t="str">
        <f t="shared" si="71"/>
        <v/>
      </c>
      <c r="J418" s="102" t="str">
        <f t="shared" si="72"/>
        <v/>
      </c>
    </row>
    <row r="419" spans="1:10" x14ac:dyDescent="0.3">
      <c r="A419" s="102"/>
      <c r="B419" s="102"/>
      <c r="C419" s="104"/>
      <c r="D419" s="104"/>
      <c r="E419" s="66">
        <f t="shared" si="73"/>
        <v>0</v>
      </c>
      <c r="F419" s="259"/>
      <c r="G419" s="259"/>
      <c r="H419" s="249" t="str">
        <f t="shared" si="70"/>
        <v/>
      </c>
      <c r="I419" s="102" t="str">
        <f t="shared" si="71"/>
        <v/>
      </c>
      <c r="J419" s="102" t="str">
        <f t="shared" si="72"/>
        <v/>
      </c>
    </row>
    <row r="420" spans="1:10" x14ac:dyDescent="0.3">
      <c r="A420" s="102"/>
      <c r="B420" s="102"/>
      <c r="C420" s="104"/>
      <c r="D420" s="104"/>
      <c r="E420" s="66">
        <f t="shared" si="73"/>
        <v>0</v>
      </c>
      <c r="F420" s="259"/>
      <c r="G420" s="259"/>
      <c r="H420" s="249" t="str">
        <f t="shared" si="70"/>
        <v/>
      </c>
      <c r="I420" s="102" t="str">
        <f t="shared" si="71"/>
        <v/>
      </c>
      <c r="J420" s="102" t="str">
        <f t="shared" si="72"/>
        <v/>
      </c>
    </row>
    <row r="421" spans="1:10" x14ac:dyDescent="0.3">
      <c r="A421" s="102"/>
      <c r="B421" s="102"/>
      <c r="C421" s="104"/>
      <c r="D421" s="104"/>
      <c r="E421" s="66">
        <f t="shared" si="73"/>
        <v>0</v>
      </c>
      <c r="F421" s="259"/>
      <c r="G421" s="259"/>
      <c r="H421" s="249" t="str">
        <f t="shared" si="70"/>
        <v/>
      </c>
      <c r="I421" s="102" t="str">
        <f t="shared" si="71"/>
        <v/>
      </c>
      <c r="J421" s="102" t="str">
        <f t="shared" si="72"/>
        <v/>
      </c>
    </row>
    <row r="422" spans="1:10" x14ac:dyDescent="0.3">
      <c r="A422" s="102"/>
      <c r="B422" s="102"/>
      <c r="C422" s="104"/>
      <c r="D422" s="104"/>
      <c r="E422" s="66">
        <f t="shared" si="73"/>
        <v>0</v>
      </c>
      <c r="F422" s="259"/>
      <c r="G422" s="259"/>
      <c r="H422" s="249" t="str">
        <f t="shared" si="70"/>
        <v/>
      </c>
      <c r="I422" s="102" t="str">
        <f t="shared" si="71"/>
        <v/>
      </c>
      <c r="J422" s="102" t="str">
        <f t="shared" si="72"/>
        <v/>
      </c>
    </row>
    <row r="423" spans="1:10" x14ac:dyDescent="0.3">
      <c r="A423" s="102"/>
      <c r="B423" s="102"/>
      <c r="C423" s="104"/>
      <c r="D423" s="104"/>
      <c r="E423" s="66">
        <f t="shared" si="73"/>
        <v>0</v>
      </c>
      <c r="F423" s="259"/>
      <c r="G423" s="259"/>
      <c r="H423" s="249" t="str">
        <f t="shared" si="70"/>
        <v/>
      </c>
      <c r="I423" s="102" t="str">
        <f t="shared" si="71"/>
        <v/>
      </c>
      <c r="J423" s="102" t="str">
        <f t="shared" si="72"/>
        <v/>
      </c>
    </row>
    <row r="424" spans="1:10" x14ac:dyDescent="0.3">
      <c r="A424" s="102"/>
      <c r="B424" s="102"/>
      <c r="C424" s="104"/>
      <c r="D424" s="104"/>
      <c r="E424" s="66">
        <f t="shared" si="73"/>
        <v>0</v>
      </c>
      <c r="F424" s="259"/>
      <c r="G424" s="259"/>
      <c r="H424" s="249" t="str">
        <f t="shared" si="70"/>
        <v/>
      </c>
      <c r="I424" s="102" t="str">
        <f t="shared" si="71"/>
        <v/>
      </c>
      <c r="J424" s="102" t="str">
        <f t="shared" si="72"/>
        <v/>
      </c>
    </row>
    <row r="425" spans="1:10" x14ac:dyDescent="0.3">
      <c r="A425" s="102"/>
      <c r="B425" s="102"/>
      <c r="C425" s="104"/>
      <c r="D425" s="104"/>
      <c r="E425" s="66">
        <f t="shared" si="73"/>
        <v>0</v>
      </c>
      <c r="F425" s="259"/>
      <c r="G425" s="259"/>
      <c r="H425" s="249" t="str">
        <f t="shared" si="70"/>
        <v/>
      </c>
      <c r="I425" s="102" t="str">
        <f t="shared" si="71"/>
        <v/>
      </c>
      <c r="J425" s="102" t="str">
        <f t="shared" si="72"/>
        <v/>
      </c>
    </row>
    <row r="426" spans="1:10" x14ac:dyDescent="0.3">
      <c r="A426" s="102"/>
      <c r="B426" s="102"/>
      <c r="C426" s="104"/>
      <c r="D426" s="104"/>
      <c r="E426" s="66">
        <f t="shared" si="73"/>
        <v>0</v>
      </c>
      <c r="F426" s="259"/>
      <c r="G426" s="259"/>
      <c r="H426" s="249" t="str">
        <f t="shared" si="70"/>
        <v/>
      </c>
      <c r="I426" s="102" t="str">
        <f t="shared" si="71"/>
        <v/>
      </c>
      <c r="J426" s="102" t="str">
        <f t="shared" si="72"/>
        <v/>
      </c>
    </row>
    <row r="427" spans="1:10" x14ac:dyDescent="0.3">
      <c r="A427" s="102"/>
      <c r="B427" s="102"/>
      <c r="C427" s="104"/>
      <c r="D427" s="104"/>
      <c r="E427" s="66">
        <f t="shared" si="73"/>
        <v>0</v>
      </c>
      <c r="F427" s="259"/>
      <c r="G427" s="259"/>
      <c r="H427" s="249" t="str">
        <f t="shared" si="70"/>
        <v/>
      </c>
      <c r="I427" s="102" t="str">
        <f t="shared" si="71"/>
        <v/>
      </c>
      <c r="J427" s="102" t="str">
        <f t="shared" si="72"/>
        <v/>
      </c>
    </row>
    <row r="428" spans="1:10" x14ac:dyDescent="0.3">
      <c r="A428" s="66"/>
      <c r="B428" s="70" t="s">
        <v>311</v>
      </c>
      <c r="C428" s="66"/>
      <c r="D428" s="66"/>
      <c r="E428" s="71">
        <f>SUM(E392:E427)</f>
        <v>0</v>
      </c>
      <c r="H428" s="250">
        <f>SUM(H392:H427)</f>
        <v>0</v>
      </c>
      <c r="I428" s="250">
        <f t="shared" ref="I428" si="74">SUM(I392:I427)</f>
        <v>0</v>
      </c>
      <c r="J428" s="250">
        <f t="shared" ref="J428" si="75">SUM(J392:J427)</f>
        <v>0</v>
      </c>
    </row>
    <row r="430" spans="1:10" x14ac:dyDescent="0.3">
      <c r="A430" s="354" t="s">
        <v>114</v>
      </c>
      <c r="B430" s="354"/>
      <c r="C430" s="354"/>
      <c r="D430" s="354"/>
      <c r="E430" s="354"/>
      <c r="F430" s="256" t="s">
        <v>286</v>
      </c>
      <c r="G430" s="257"/>
    </row>
    <row r="431" spans="1:10" ht="17.25" thickBot="1" x14ac:dyDescent="0.35">
      <c r="A431" s="56" t="s">
        <v>287</v>
      </c>
      <c r="B431" s="101" t="s">
        <v>45</v>
      </c>
      <c r="C431" s="57"/>
      <c r="D431" s="58"/>
      <c r="E431" s="58">
        <f>IFERROR(VLOOKUP(B431,Admin_Lists!$A$9:$B$49,2,FALSE),"")</f>
        <v>0</v>
      </c>
    </row>
    <row r="432" spans="1:10" ht="17.25" x14ac:dyDescent="0.3">
      <c r="A432" s="190"/>
      <c r="B432" s="191" t="s">
        <v>289</v>
      </c>
      <c r="C432" s="353">
        <f>'Sq. Ft. Area Individual Files'!D553</f>
        <v>0</v>
      </c>
      <c r="D432" s="353"/>
      <c r="E432" s="234">
        <f>'Sq. Ft. Area Individual Files'!C554</f>
        <v>0</v>
      </c>
    </row>
    <row r="433" spans="1:10" ht="47.25" x14ac:dyDescent="0.3">
      <c r="A433" s="63" t="s">
        <v>290</v>
      </c>
      <c r="B433" s="64" t="s">
        <v>291</v>
      </c>
      <c r="C433" s="64" t="s">
        <v>292</v>
      </c>
      <c r="D433" s="64" t="s">
        <v>293</v>
      </c>
      <c r="E433" s="64" t="s">
        <v>294</v>
      </c>
      <c r="F433" s="64" t="s">
        <v>295</v>
      </c>
      <c r="G433" s="64" t="s">
        <v>296</v>
      </c>
      <c r="H433" s="64" t="s">
        <v>297</v>
      </c>
      <c r="I433" s="64" t="s">
        <v>298</v>
      </c>
      <c r="J433" s="64" t="s">
        <v>299</v>
      </c>
    </row>
    <row r="434" spans="1:10" x14ac:dyDescent="0.3">
      <c r="A434" s="102"/>
      <c r="B434" s="102"/>
      <c r="C434" s="103"/>
      <c r="D434" s="103"/>
      <c r="E434" s="67">
        <f t="shared" ref="E434:E466" si="76">C434*D434</f>
        <v>0</v>
      </c>
      <c r="F434" s="259"/>
      <c r="G434" s="259"/>
      <c r="H434" s="249" t="str">
        <f t="shared" ref="H434:H469" si="77">IF(AND(F434="Yes",Facility_Type="Commercial"),(E434/1000*0.14),IF(AND(F434="Yes",Facility_Type="Industrial",G434="Non-High Bay"),(E434/1000*0.18),IF(AND(F434="Yes",Facility_Type="Schools &amp; Government",G434="Non-High Bay"),(E434/1000*0.14),"")))</f>
        <v/>
      </c>
      <c r="I434" s="102" t="str">
        <f t="shared" ref="I434:I469" si="78">IF(AND(F434="Yes",Facility_Type="Commercial"),((1-SFBASE_Commercial)-(1-SFE_Commercial))*E434/1000*Hrs_Commercial,IF(AND(F434="Yes",Facility_Type="Industrial",G434="Non-High Bay"),((1-SFBASE_Industrial)-(1-SFE_Industrial))*E434/1000*Hrs_Industrial,IF(AND(F434="Yes",Facility_Type="Schools &amp; Government",G434="Non-High Bay"),(((1-SFBASE_SG)-(1-SFE_SG))*E434/1000*Hrs_SG),"")))</f>
        <v/>
      </c>
      <c r="J434" s="102" t="str">
        <f t="shared" ref="J434:J469" si="79">IFERROR(I434*EUL,"")</f>
        <v/>
      </c>
    </row>
    <row r="435" spans="1:10" x14ac:dyDescent="0.3">
      <c r="A435" s="102"/>
      <c r="B435" s="102"/>
      <c r="C435" s="103"/>
      <c r="D435" s="103"/>
      <c r="E435" s="67">
        <f t="shared" si="76"/>
        <v>0</v>
      </c>
      <c r="F435" s="259"/>
      <c r="G435" s="259"/>
      <c r="H435" s="249" t="str">
        <f t="shared" si="77"/>
        <v/>
      </c>
      <c r="I435" s="102" t="str">
        <f t="shared" si="78"/>
        <v/>
      </c>
      <c r="J435" s="102" t="str">
        <f t="shared" si="79"/>
        <v/>
      </c>
    </row>
    <row r="436" spans="1:10" x14ac:dyDescent="0.3">
      <c r="A436" s="102"/>
      <c r="B436" s="102"/>
      <c r="C436" s="103"/>
      <c r="D436" s="103"/>
      <c r="E436" s="67">
        <f t="shared" si="76"/>
        <v>0</v>
      </c>
      <c r="F436" s="259"/>
      <c r="G436" s="259"/>
      <c r="H436" s="249" t="str">
        <f t="shared" si="77"/>
        <v/>
      </c>
      <c r="I436" s="102" t="str">
        <f t="shared" si="78"/>
        <v/>
      </c>
      <c r="J436" s="102" t="str">
        <f t="shared" si="79"/>
        <v/>
      </c>
    </row>
    <row r="437" spans="1:10" x14ac:dyDescent="0.3">
      <c r="A437" s="102"/>
      <c r="B437" s="102"/>
      <c r="C437" s="103"/>
      <c r="D437" s="103"/>
      <c r="E437" s="67">
        <f t="shared" si="76"/>
        <v>0</v>
      </c>
      <c r="F437" s="259"/>
      <c r="G437" s="259"/>
      <c r="H437" s="249" t="str">
        <f t="shared" si="77"/>
        <v/>
      </c>
      <c r="I437" s="102" t="str">
        <f t="shared" si="78"/>
        <v/>
      </c>
      <c r="J437" s="102" t="str">
        <f t="shared" si="79"/>
        <v/>
      </c>
    </row>
    <row r="438" spans="1:10" x14ac:dyDescent="0.3">
      <c r="A438" s="102"/>
      <c r="B438" s="102"/>
      <c r="C438" s="103"/>
      <c r="D438" s="103"/>
      <c r="E438" s="67">
        <f t="shared" si="76"/>
        <v>0</v>
      </c>
      <c r="F438" s="259"/>
      <c r="G438" s="259"/>
      <c r="H438" s="249" t="str">
        <f t="shared" si="77"/>
        <v/>
      </c>
      <c r="I438" s="102" t="str">
        <f t="shared" si="78"/>
        <v/>
      </c>
      <c r="J438" s="102" t="str">
        <f t="shared" si="79"/>
        <v/>
      </c>
    </row>
    <row r="439" spans="1:10" x14ac:dyDescent="0.3">
      <c r="A439" s="102"/>
      <c r="B439" s="102"/>
      <c r="C439" s="103"/>
      <c r="D439" s="103"/>
      <c r="E439" s="67">
        <f t="shared" si="76"/>
        <v>0</v>
      </c>
      <c r="F439" s="259"/>
      <c r="G439" s="259"/>
      <c r="H439" s="249" t="str">
        <f t="shared" si="77"/>
        <v/>
      </c>
      <c r="I439" s="102" t="str">
        <f t="shared" si="78"/>
        <v/>
      </c>
      <c r="J439" s="102" t="str">
        <f t="shared" si="79"/>
        <v/>
      </c>
    </row>
    <row r="440" spans="1:10" x14ac:dyDescent="0.3">
      <c r="A440" s="102"/>
      <c r="B440" s="102"/>
      <c r="C440" s="103"/>
      <c r="D440" s="103"/>
      <c r="E440" s="67">
        <f t="shared" si="76"/>
        <v>0</v>
      </c>
      <c r="F440" s="259"/>
      <c r="G440" s="259"/>
      <c r="H440" s="249" t="str">
        <f t="shared" si="77"/>
        <v/>
      </c>
      <c r="I440" s="102" t="str">
        <f t="shared" si="78"/>
        <v/>
      </c>
      <c r="J440" s="102" t="str">
        <f t="shared" si="79"/>
        <v/>
      </c>
    </row>
    <row r="441" spans="1:10" x14ac:dyDescent="0.3">
      <c r="A441" s="102"/>
      <c r="B441" s="102"/>
      <c r="C441" s="103"/>
      <c r="D441" s="103"/>
      <c r="E441" s="67">
        <f t="shared" si="76"/>
        <v>0</v>
      </c>
      <c r="F441" s="259"/>
      <c r="G441" s="259"/>
      <c r="H441" s="249" t="str">
        <f t="shared" si="77"/>
        <v/>
      </c>
      <c r="I441" s="102" t="str">
        <f t="shared" si="78"/>
        <v/>
      </c>
      <c r="J441" s="102" t="str">
        <f t="shared" si="79"/>
        <v/>
      </c>
    </row>
    <row r="442" spans="1:10" x14ac:dyDescent="0.3">
      <c r="A442" s="102"/>
      <c r="B442" s="102"/>
      <c r="C442" s="103"/>
      <c r="D442" s="103"/>
      <c r="E442" s="67">
        <f t="shared" si="76"/>
        <v>0</v>
      </c>
      <c r="F442" s="259"/>
      <c r="G442" s="259"/>
      <c r="H442" s="249" t="str">
        <f t="shared" si="77"/>
        <v/>
      </c>
      <c r="I442" s="102" t="str">
        <f t="shared" si="78"/>
        <v/>
      </c>
      <c r="J442" s="102" t="str">
        <f t="shared" si="79"/>
        <v/>
      </c>
    </row>
    <row r="443" spans="1:10" x14ac:dyDescent="0.3">
      <c r="A443" s="102"/>
      <c r="B443" s="102"/>
      <c r="C443" s="103"/>
      <c r="D443" s="103"/>
      <c r="E443" s="67">
        <f t="shared" si="76"/>
        <v>0</v>
      </c>
      <c r="F443" s="259"/>
      <c r="G443" s="259"/>
      <c r="H443" s="249" t="str">
        <f t="shared" si="77"/>
        <v/>
      </c>
      <c r="I443" s="102" t="str">
        <f t="shared" si="78"/>
        <v/>
      </c>
      <c r="J443" s="102" t="str">
        <f t="shared" si="79"/>
        <v/>
      </c>
    </row>
    <row r="444" spans="1:10" x14ac:dyDescent="0.3">
      <c r="A444" s="102"/>
      <c r="B444" s="102"/>
      <c r="C444" s="103"/>
      <c r="D444" s="103"/>
      <c r="E444" s="67">
        <f t="shared" si="76"/>
        <v>0</v>
      </c>
      <c r="F444" s="259"/>
      <c r="G444" s="259"/>
      <c r="H444" s="249" t="str">
        <f t="shared" si="77"/>
        <v/>
      </c>
      <c r="I444" s="102" t="str">
        <f t="shared" si="78"/>
        <v/>
      </c>
      <c r="J444" s="102" t="str">
        <f t="shared" si="79"/>
        <v/>
      </c>
    </row>
    <row r="445" spans="1:10" x14ac:dyDescent="0.3">
      <c r="A445" s="102"/>
      <c r="B445" s="102"/>
      <c r="C445" s="103"/>
      <c r="D445" s="103"/>
      <c r="E445" s="67">
        <f t="shared" si="76"/>
        <v>0</v>
      </c>
      <c r="F445" s="259"/>
      <c r="G445" s="259"/>
      <c r="H445" s="249" t="str">
        <f t="shared" si="77"/>
        <v/>
      </c>
      <c r="I445" s="102" t="str">
        <f t="shared" si="78"/>
        <v/>
      </c>
      <c r="J445" s="102" t="str">
        <f t="shared" si="79"/>
        <v/>
      </c>
    </row>
    <row r="446" spans="1:10" x14ac:dyDescent="0.3">
      <c r="A446" s="102"/>
      <c r="B446" s="102"/>
      <c r="C446" s="103"/>
      <c r="D446" s="103"/>
      <c r="E446" s="67">
        <f t="shared" si="76"/>
        <v>0</v>
      </c>
      <c r="F446" s="259"/>
      <c r="G446" s="259"/>
      <c r="H446" s="249" t="str">
        <f t="shared" si="77"/>
        <v/>
      </c>
      <c r="I446" s="102" t="str">
        <f t="shared" si="78"/>
        <v/>
      </c>
      <c r="J446" s="102" t="str">
        <f t="shared" si="79"/>
        <v/>
      </c>
    </row>
    <row r="447" spans="1:10" x14ac:dyDescent="0.3">
      <c r="A447" s="102"/>
      <c r="B447" s="102"/>
      <c r="C447" s="103"/>
      <c r="D447" s="103"/>
      <c r="E447" s="67">
        <f t="shared" si="76"/>
        <v>0</v>
      </c>
      <c r="F447" s="259"/>
      <c r="G447" s="259"/>
      <c r="H447" s="249" t="str">
        <f t="shared" si="77"/>
        <v/>
      </c>
      <c r="I447" s="102" t="str">
        <f t="shared" si="78"/>
        <v/>
      </c>
      <c r="J447" s="102" t="str">
        <f t="shared" si="79"/>
        <v/>
      </c>
    </row>
    <row r="448" spans="1:10" x14ac:dyDescent="0.3">
      <c r="A448" s="102"/>
      <c r="B448" s="102"/>
      <c r="C448" s="103"/>
      <c r="D448" s="103"/>
      <c r="E448" s="67">
        <f t="shared" si="76"/>
        <v>0</v>
      </c>
      <c r="F448" s="259"/>
      <c r="G448" s="259"/>
      <c r="H448" s="249" t="str">
        <f t="shared" si="77"/>
        <v/>
      </c>
      <c r="I448" s="102" t="str">
        <f t="shared" si="78"/>
        <v/>
      </c>
      <c r="J448" s="102" t="str">
        <f t="shared" si="79"/>
        <v/>
      </c>
    </row>
    <row r="449" spans="1:10" x14ac:dyDescent="0.3">
      <c r="A449" s="102"/>
      <c r="B449" s="102"/>
      <c r="C449" s="103"/>
      <c r="D449" s="103"/>
      <c r="E449" s="67">
        <f t="shared" si="76"/>
        <v>0</v>
      </c>
      <c r="F449" s="259"/>
      <c r="G449" s="259"/>
      <c r="H449" s="249" t="str">
        <f t="shared" si="77"/>
        <v/>
      </c>
      <c r="I449" s="102" t="str">
        <f t="shared" si="78"/>
        <v/>
      </c>
      <c r="J449" s="102" t="str">
        <f t="shared" si="79"/>
        <v/>
      </c>
    </row>
    <row r="450" spans="1:10" x14ac:dyDescent="0.3">
      <c r="A450" s="102"/>
      <c r="B450" s="102"/>
      <c r="C450" s="103"/>
      <c r="D450" s="103"/>
      <c r="E450" s="67">
        <f t="shared" si="76"/>
        <v>0</v>
      </c>
      <c r="F450" s="259"/>
      <c r="G450" s="259"/>
      <c r="H450" s="249" t="str">
        <f t="shared" si="77"/>
        <v/>
      </c>
      <c r="I450" s="102" t="str">
        <f t="shared" si="78"/>
        <v/>
      </c>
      <c r="J450" s="102" t="str">
        <f t="shared" si="79"/>
        <v/>
      </c>
    </row>
    <row r="451" spans="1:10" x14ac:dyDescent="0.3">
      <c r="A451" s="102"/>
      <c r="B451" s="102"/>
      <c r="C451" s="103"/>
      <c r="D451" s="103"/>
      <c r="E451" s="67">
        <f t="shared" si="76"/>
        <v>0</v>
      </c>
      <c r="F451" s="259"/>
      <c r="G451" s="259"/>
      <c r="H451" s="249" t="str">
        <f t="shared" si="77"/>
        <v/>
      </c>
      <c r="I451" s="102" t="str">
        <f t="shared" si="78"/>
        <v/>
      </c>
      <c r="J451" s="102" t="str">
        <f t="shared" si="79"/>
        <v/>
      </c>
    </row>
    <row r="452" spans="1:10" x14ac:dyDescent="0.3">
      <c r="A452" s="102"/>
      <c r="B452" s="102"/>
      <c r="C452" s="103"/>
      <c r="D452" s="103"/>
      <c r="E452" s="67">
        <f t="shared" si="76"/>
        <v>0</v>
      </c>
      <c r="F452" s="259"/>
      <c r="G452" s="259"/>
      <c r="H452" s="249" t="str">
        <f t="shared" si="77"/>
        <v/>
      </c>
      <c r="I452" s="102" t="str">
        <f t="shared" si="78"/>
        <v/>
      </c>
      <c r="J452" s="102" t="str">
        <f t="shared" si="79"/>
        <v/>
      </c>
    </row>
    <row r="453" spans="1:10" x14ac:dyDescent="0.3">
      <c r="A453" s="102"/>
      <c r="B453" s="102"/>
      <c r="C453" s="103"/>
      <c r="D453" s="103"/>
      <c r="E453" s="67">
        <f t="shared" si="76"/>
        <v>0</v>
      </c>
      <c r="F453" s="259"/>
      <c r="G453" s="259"/>
      <c r="H453" s="249" t="str">
        <f t="shared" si="77"/>
        <v/>
      </c>
      <c r="I453" s="102" t="str">
        <f t="shared" si="78"/>
        <v/>
      </c>
      <c r="J453" s="102" t="str">
        <f t="shared" si="79"/>
        <v/>
      </c>
    </row>
    <row r="454" spans="1:10" x14ac:dyDescent="0.3">
      <c r="A454" s="102"/>
      <c r="B454" s="102"/>
      <c r="C454" s="103"/>
      <c r="D454" s="103"/>
      <c r="E454" s="67">
        <f t="shared" si="76"/>
        <v>0</v>
      </c>
      <c r="F454" s="259"/>
      <c r="G454" s="259"/>
      <c r="H454" s="249" t="str">
        <f t="shared" si="77"/>
        <v/>
      </c>
      <c r="I454" s="102" t="str">
        <f t="shared" si="78"/>
        <v/>
      </c>
      <c r="J454" s="102" t="str">
        <f t="shared" si="79"/>
        <v/>
      </c>
    </row>
    <row r="455" spans="1:10" x14ac:dyDescent="0.3">
      <c r="A455" s="102"/>
      <c r="B455" s="102"/>
      <c r="C455" s="103"/>
      <c r="D455" s="103"/>
      <c r="E455" s="67">
        <f t="shared" si="76"/>
        <v>0</v>
      </c>
      <c r="F455" s="259"/>
      <c r="G455" s="259"/>
      <c r="H455" s="249" t="str">
        <f t="shared" si="77"/>
        <v/>
      </c>
      <c r="I455" s="102" t="str">
        <f t="shared" si="78"/>
        <v/>
      </c>
      <c r="J455" s="102" t="str">
        <f t="shared" si="79"/>
        <v/>
      </c>
    </row>
    <row r="456" spans="1:10" x14ac:dyDescent="0.3">
      <c r="A456" s="102"/>
      <c r="B456" s="102"/>
      <c r="C456" s="103"/>
      <c r="D456" s="103"/>
      <c r="E456" s="67">
        <f t="shared" si="76"/>
        <v>0</v>
      </c>
      <c r="F456" s="259"/>
      <c r="G456" s="259"/>
      <c r="H456" s="249" t="str">
        <f t="shared" si="77"/>
        <v/>
      </c>
      <c r="I456" s="102" t="str">
        <f t="shared" si="78"/>
        <v/>
      </c>
      <c r="J456" s="102" t="str">
        <f t="shared" si="79"/>
        <v/>
      </c>
    </row>
    <row r="457" spans="1:10" x14ac:dyDescent="0.3">
      <c r="A457" s="102"/>
      <c r="B457" s="102"/>
      <c r="C457" s="103"/>
      <c r="D457" s="103"/>
      <c r="E457" s="67">
        <f t="shared" si="76"/>
        <v>0</v>
      </c>
      <c r="F457" s="259"/>
      <c r="G457" s="259"/>
      <c r="H457" s="249" t="str">
        <f t="shared" si="77"/>
        <v/>
      </c>
      <c r="I457" s="102" t="str">
        <f t="shared" si="78"/>
        <v/>
      </c>
      <c r="J457" s="102" t="str">
        <f t="shared" si="79"/>
        <v/>
      </c>
    </row>
    <row r="458" spans="1:10" x14ac:dyDescent="0.3">
      <c r="A458" s="102"/>
      <c r="B458" s="102"/>
      <c r="C458" s="103"/>
      <c r="D458" s="103"/>
      <c r="E458" s="67">
        <f t="shared" si="76"/>
        <v>0</v>
      </c>
      <c r="F458" s="259"/>
      <c r="G458" s="259"/>
      <c r="H458" s="249" t="str">
        <f t="shared" si="77"/>
        <v/>
      </c>
      <c r="I458" s="102" t="str">
        <f t="shared" si="78"/>
        <v/>
      </c>
      <c r="J458" s="102" t="str">
        <f t="shared" si="79"/>
        <v/>
      </c>
    </row>
    <row r="459" spans="1:10" x14ac:dyDescent="0.3">
      <c r="A459" s="102"/>
      <c r="B459" s="102"/>
      <c r="C459" s="103"/>
      <c r="D459" s="103"/>
      <c r="E459" s="67">
        <f t="shared" si="76"/>
        <v>0</v>
      </c>
      <c r="F459" s="259"/>
      <c r="G459" s="259"/>
      <c r="H459" s="249" t="str">
        <f t="shared" si="77"/>
        <v/>
      </c>
      <c r="I459" s="102" t="str">
        <f t="shared" si="78"/>
        <v/>
      </c>
      <c r="J459" s="102" t="str">
        <f t="shared" si="79"/>
        <v/>
      </c>
    </row>
    <row r="460" spans="1:10" x14ac:dyDescent="0.3">
      <c r="A460" s="102"/>
      <c r="B460" s="102"/>
      <c r="C460" s="103"/>
      <c r="D460" s="103"/>
      <c r="E460" s="67">
        <f t="shared" si="76"/>
        <v>0</v>
      </c>
      <c r="F460" s="259"/>
      <c r="G460" s="259"/>
      <c r="H460" s="249" t="str">
        <f t="shared" si="77"/>
        <v/>
      </c>
      <c r="I460" s="102" t="str">
        <f t="shared" si="78"/>
        <v/>
      </c>
      <c r="J460" s="102" t="str">
        <f t="shared" si="79"/>
        <v/>
      </c>
    </row>
    <row r="461" spans="1:10" x14ac:dyDescent="0.3">
      <c r="A461" s="102"/>
      <c r="B461" s="102"/>
      <c r="C461" s="103"/>
      <c r="D461" s="103"/>
      <c r="E461" s="67">
        <f t="shared" si="76"/>
        <v>0</v>
      </c>
      <c r="F461" s="259"/>
      <c r="G461" s="259"/>
      <c r="H461" s="249" t="str">
        <f t="shared" si="77"/>
        <v/>
      </c>
      <c r="I461" s="102" t="str">
        <f t="shared" si="78"/>
        <v/>
      </c>
      <c r="J461" s="102" t="str">
        <f t="shared" si="79"/>
        <v/>
      </c>
    </row>
    <row r="462" spans="1:10" x14ac:dyDescent="0.3">
      <c r="A462" s="102"/>
      <c r="B462" s="102"/>
      <c r="C462" s="103"/>
      <c r="D462" s="103"/>
      <c r="E462" s="67">
        <f t="shared" si="76"/>
        <v>0</v>
      </c>
      <c r="F462" s="259"/>
      <c r="G462" s="259"/>
      <c r="H462" s="249" t="str">
        <f t="shared" si="77"/>
        <v/>
      </c>
      <c r="I462" s="102" t="str">
        <f t="shared" si="78"/>
        <v/>
      </c>
      <c r="J462" s="102" t="str">
        <f t="shared" si="79"/>
        <v/>
      </c>
    </row>
    <row r="463" spans="1:10" x14ac:dyDescent="0.3">
      <c r="A463" s="102"/>
      <c r="B463" s="102"/>
      <c r="C463" s="103"/>
      <c r="D463" s="103"/>
      <c r="E463" s="67">
        <f t="shared" si="76"/>
        <v>0</v>
      </c>
      <c r="F463" s="259"/>
      <c r="G463" s="259"/>
      <c r="H463" s="249" t="str">
        <f t="shared" si="77"/>
        <v/>
      </c>
      <c r="I463" s="102" t="str">
        <f t="shared" si="78"/>
        <v/>
      </c>
      <c r="J463" s="102" t="str">
        <f t="shared" si="79"/>
        <v/>
      </c>
    </row>
    <row r="464" spans="1:10" x14ac:dyDescent="0.3">
      <c r="A464" s="102"/>
      <c r="B464" s="102"/>
      <c r="C464" s="103"/>
      <c r="D464" s="103"/>
      <c r="E464" s="67">
        <f t="shared" si="76"/>
        <v>0</v>
      </c>
      <c r="F464" s="259"/>
      <c r="G464" s="259"/>
      <c r="H464" s="249" t="str">
        <f t="shared" si="77"/>
        <v/>
      </c>
      <c r="I464" s="102" t="str">
        <f t="shared" si="78"/>
        <v/>
      </c>
      <c r="J464" s="102" t="str">
        <f t="shared" si="79"/>
        <v/>
      </c>
    </row>
    <row r="465" spans="1:10" x14ac:dyDescent="0.3">
      <c r="A465" s="102"/>
      <c r="B465" s="102"/>
      <c r="C465" s="103"/>
      <c r="D465" s="103"/>
      <c r="E465" s="67">
        <f t="shared" si="76"/>
        <v>0</v>
      </c>
      <c r="F465" s="259"/>
      <c r="G465" s="259"/>
      <c r="H465" s="249" t="str">
        <f t="shared" si="77"/>
        <v/>
      </c>
      <c r="I465" s="102" t="str">
        <f t="shared" si="78"/>
        <v/>
      </c>
      <c r="J465" s="102" t="str">
        <f t="shared" si="79"/>
        <v/>
      </c>
    </row>
    <row r="466" spans="1:10" x14ac:dyDescent="0.3">
      <c r="A466" s="102"/>
      <c r="B466" s="102"/>
      <c r="C466" s="103"/>
      <c r="D466" s="103"/>
      <c r="E466" s="67">
        <f t="shared" si="76"/>
        <v>0</v>
      </c>
      <c r="F466" s="259"/>
      <c r="G466" s="259"/>
      <c r="H466" s="249" t="str">
        <f t="shared" si="77"/>
        <v/>
      </c>
      <c r="I466" s="102" t="str">
        <f t="shared" si="78"/>
        <v/>
      </c>
      <c r="J466" s="102" t="str">
        <f t="shared" si="79"/>
        <v/>
      </c>
    </row>
    <row r="467" spans="1:10" x14ac:dyDescent="0.3">
      <c r="A467" s="102"/>
      <c r="B467" s="102"/>
      <c r="C467" s="102"/>
      <c r="D467" s="102"/>
      <c r="E467" s="66">
        <f t="shared" ref="E467:E469" si="80">D467*C467</f>
        <v>0</v>
      </c>
      <c r="F467" s="259"/>
      <c r="G467" s="259"/>
      <c r="H467" s="249" t="str">
        <f t="shared" si="77"/>
        <v/>
      </c>
      <c r="I467" s="102" t="str">
        <f t="shared" si="78"/>
        <v/>
      </c>
      <c r="J467" s="102" t="str">
        <f t="shared" si="79"/>
        <v/>
      </c>
    </row>
    <row r="468" spans="1:10" x14ac:dyDescent="0.3">
      <c r="A468" s="102"/>
      <c r="B468" s="102"/>
      <c r="C468" s="104"/>
      <c r="D468" s="104"/>
      <c r="E468" s="66">
        <f t="shared" si="80"/>
        <v>0</v>
      </c>
      <c r="F468" s="259"/>
      <c r="G468" s="259"/>
      <c r="H468" s="249" t="str">
        <f t="shared" si="77"/>
        <v/>
      </c>
      <c r="I468" s="102" t="str">
        <f t="shared" si="78"/>
        <v/>
      </c>
      <c r="J468" s="102" t="str">
        <f t="shared" si="79"/>
        <v/>
      </c>
    </row>
    <row r="469" spans="1:10" x14ac:dyDescent="0.3">
      <c r="A469" s="102"/>
      <c r="B469" s="102"/>
      <c r="C469" s="104"/>
      <c r="D469" s="104"/>
      <c r="E469" s="66">
        <f t="shared" si="80"/>
        <v>0</v>
      </c>
      <c r="F469" s="259"/>
      <c r="G469" s="259"/>
      <c r="H469" s="249" t="str">
        <f t="shared" si="77"/>
        <v/>
      </c>
      <c r="I469" s="102" t="str">
        <f t="shared" si="78"/>
        <v/>
      </c>
      <c r="J469" s="102" t="str">
        <f t="shared" si="79"/>
        <v/>
      </c>
    </row>
    <row r="470" spans="1:10" x14ac:dyDescent="0.3">
      <c r="A470" s="66"/>
      <c r="B470" s="70" t="s">
        <v>311</v>
      </c>
      <c r="C470" s="66"/>
      <c r="D470" s="66"/>
      <c r="E470" s="71">
        <f>SUM(E434:E469)</f>
        <v>0</v>
      </c>
      <c r="H470" s="250">
        <f>SUM(H434:H469)</f>
        <v>0</v>
      </c>
      <c r="I470" s="250">
        <f t="shared" ref="I470" si="81">SUM(I434:I469)</f>
        <v>0</v>
      </c>
      <c r="J470" s="250">
        <f t="shared" ref="J470" si="82">SUM(J434:J469)</f>
        <v>0</v>
      </c>
    </row>
    <row r="472" spans="1:10" x14ac:dyDescent="0.3">
      <c r="A472" s="356" t="s">
        <v>115</v>
      </c>
      <c r="B472" s="356"/>
      <c r="C472" s="356"/>
      <c r="D472" s="356"/>
      <c r="E472" s="356"/>
      <c r="F472" s="256" t="s">
        <v>286</v>
      </c>
      <c r="G472" s="257"/>
    </row>
    <row r="473" spans="1:10" ht="17.25" thickBot="1" x14ac:dyDescent="0.35">
      <c r="A473" s="56" t="s">
        <v>287</v>
      </c>
      <c r="B473" s="101" t="s">
        <v>45</v>
      </c>
      <c r="C473" s="57"/>
      <c r="D473" s="58"/>
      <c r="E473" s="58">
        <f>IFERROR(VLOOKUP(B473,Admin_Lists!$A$9:$B$49,2,FALSE),"")</f>
        <v>0</v>
      </c>
    </row>
    <row r="474" spans="1:10" ht="17.25" x14ac:dyDescent="0.3">
      <c r="A474" s="190"/>
      <c r="B474" s="191" t="s">
        <v>312</v>
      </c>
      <c r="C474" s="353">
        <f>'Sq. Ft. Area Individual Files'!D557</f>
        <v>0</v>
      </c>
      <c r="D474" s="353"/>
      <c r="E474" s="234">
        <f>'Sq. Ft. Area Individual Files'!C558</f>
        <v>0</v>
      </c>
    </row>
    <row r="475" spans="1:10" ht="47.25" x14ac:dyDescent="0.3">
      <c r="A475" s="63" t="s">
        <v>290</v>
      </c>
      <c r="B475" s="64" t="s">
        <v>291</v>
      </c>
      <c r="C475" s="64" t="s">
        <v>292</v>
      </c>
      <c r="D475" s="64" t="s">
        <v>293</v>
      </c>
      <c r="E475" s="64" t="s">
        <v>294</v>
      </c>
      <c r="F475" s="64" t="s">
        <v>295</v>
      </c>
      <c r="G475" s="64" t="s">
        <v>296</v>
      </c>
      <c r="H475" s="64" t="s">
        <v>297</v>
      </c>
      <c r="I475" s="64" t="s">
        <v>298</v>
      </c>
      <c r="J475" s="64" t="s">
        <v>299</v>
      </c>
    </row>
    <row r="476" spans="1:10" x14ac:dyDescent="0.3">
      <c r="A476" s="102"/>
      <c r="B476" s="102"/>
      <c r="C476" s="103"/>
      <c r="D476" s="103"/>
      <c r="E476" s="67">
        <f t="shared" ref="E476:E481" si="83">C476*D476</f>
        <v>0</v>
      </c>
      <c r="F476" s="259"/>
      <c r="G476" s="259"/>
      <c r="H476" s="249" t="str">
        <f t="shared" ref="H476:H511" si="84">IF(AND(F476="Yes",Facility_Type="Commercial"),(E476/1000*0.14),IF(AND(F476="Yes",Facility_Type="Industrial",G476="Non-High Bay"),(E476/1000*0.18),IF(AND(F476="Yes",Facility_Type="Schools &amp; Government",G476="Non-High Bay"),(E476/1000*0.14),"")))</f>
        <v/>
      </c>
      <c r="I476" s="102" t="str">
        <f t="shared" ref="I476:I511" si="85">IF(AND(F476="Yes",Facility_Type="Commercial"),((1-SFBASE_Commercial)-(1-SFE_Commercial))*E476/1000*Hrs_Commercial,IF(AND(F476="Yes",Facility_Type="Industrial",G476="Non-High Bay"),((1-SFBASE_Industrial)-(1-SFE_Industrial))*E476/1000*Hrs_Industrial,IF(AND(F476="Yes",Facility_Type="Schools &amp; Government",G476="Non-High Bay"),(((1-SFBASE_SG)-(1-SFE_SG))*E476/1000*Hrs_SG),"")))</f>
        <v/>
      </c>
      <c r="J476" s="102" t="str">
        <f t="shared" ref="J476:J511" si="86">IFERROR(I476*EUL,"")</f>
        <v/>
      </c>
    </row>
    <row r="477" spans="1:10" x14ac:dyDescent="0.3">
      <c r="A477" s="102"/>
      <c r="B477" s="102"/>
      <c r="C477" s="103"/>
      <c r="D477" s="103"/>
      <c r="E477" s="67">
        <f t="shared" si="83"/>
        <v>0</v>
      </c>
      <c r="F477" s="259"/>
      <c r="G477" s="259"/>
      <c r="H477" s="249" t="str">
        <f t="shared" si="84"/>
        <v/>
      </c>
      <c r="I477" s="102" t="str">
        <f t="shared" si="85"/>
        <v/>
      </c>
      <c r="J477" s="102" t="str">
        <f t="shared" si="86"/>
        <v/>
      </c>
    </row>
    <row r="478" spans="1:10" x14ac:dyDescent="0.3">
      <c r="A478" s="102"/>
      <c r="B478" s="102"/>
      <c r="C478" s="103"/>
      <c r="D478" s="103"/>
      <c r="E478" s="67">
        <f t="shared" si="83"/>
        <v>0</v>
      </c>
      <c r="F478" s="259"/>
      <c r="G478" s="259"/>
      <c r="H478" s="249" t="str">
        <f t="shared" si="84"/>
        <v/>
      </c>
      <c r="I478" s="102" t="str">
        <f t="shared" si="85"/>
        <v/>
      </c>
      <c r="J478" s="102" t="str">
        <f t="shared" si="86"/>
        <v/>
      </c>
    </row>
    <row r="479" spans="1:10" x14ac:dyDescent="0.3">
      <c r="A479" s="102"/>
      <c r="B479" s="102"/>
      <c r="C479" s="103"/>
      <c r="D479" s="103"/>
      <c r="E479" s="67">
        <f t="shared" si="83"/>
        <v>0</v>
      </c>
      <c r="F479" s="259"/>
      <c r="G479" s="259"/>
      <c r="H479" s="249" t="str">
        <f t="shared" si="84"/>
        <v/>
      </c>
      <c r="I479" s="102" t="str">
        <f t="shared" si="85"/>
        <v/>
      </c>
      <c r="J479" s="102" t="str">
        <f t="shared" si="86"/>
        <v/>
      </c>
    </row>
    <row r="480" spans="1:10" x14ac:dyDescent="0.3">
      <c r="A480" s="102"/>
      <c r="B480" s="102"/>
      <c r="C480" s="103"/>
      <c r="D480" s="103"/>
      <c r="E480" s="67">
        <f t="shared" si="83"/>
        <v>0</v>
      </c>
      <c r="F480" s="259"/>
      <c r="G480" s="259"/>
      <c r="H480" s="249" t="str">
        <f t="shared" si="84"/>
        <v/>
      </c>
      <c r="I480" s="102" t="str">
        <f t="shared" si="85"/>
        <v/>
      </c>
      <c r="J480" s="102" t="str">
        <f t="shared" si="86"/>
        <v/>
      </c>
    </row>
    <row r="481" spans="1:10" x14ac:dyDescent="0.3">
      <c r="A481" s="102"/>
      <c r="B481" s="102"/>
      <c r="C481" s="103"/>
      <c r="D481" s="103"/>
      <c r="E481" s="67">
        <f t="shared" si="83"/>
        <v>0</v>
      </c>
      <c r="F481" s="259"/>
      <c r="G481" s="259"/>
      <c r="H481" s="249" t="str">
        <f t="shared" si="84"/>
        <v/>
      </c>
      <c r="I481" s="102" t="str">
        <f t="shared" si="85"/>
        <v/>
      </c>
      <c r="J481" s="102" t="str">
        <f t="shared" si="86"/>
        <v/>
      </c>
    </row>
    <row r="482" spans="1:10" x14ac:dyDescent="0.3">
      <c r="A482" s="102"/>
      <c r="B482" s="102"/>
      <c r="C482" s="102"/>
      <c r="D482" s="102"/>
      <c r="E482" s="66">
        <f t="shared" ref="E482:E511" si="87">D482*C482</f>
        <v>0</v>
      </c>
      <c r="F482" s="259"/>
      <c r="G482" s="259"/>
      <c r="H482" s="249" t="str">
        <f t="shared" si="84"/>
        <v/>
      </c>
      <c r="I482" s="102" t="str">
        <f t="shared" si="85"/>
        <v/>
      </c>
      <c r="J482" s="102" t="str">
        <f t="shared" si="86"/>
        <v/>
      </c>
    </row>
    <row r="483" spans="1:10" x14ac:dyDescent="0.3">
      <c r="A483" s="102"/>
      <c r="B483" s="102"/>
      <c r="C483" s="102"/>
      <c r="D483" s="102"/>
      <c r="E483" s="66">
        <f t="shared" si="87"/>
        <v>0</v>
      </c>
      <c r="F483" s="259"/>
      <c r="G483" s="259"/>
      <c r="H483" s="249" t="str">
        <f t="shared" si="84"/>
        <v/>
      </c>
      <c r="I483" s="102" t="str">
        <f t="shared" si="85"/>
        <v/>
      </c>
      <c r="J483" s="102" t="str">
        <f t="shared" si="86"/>
        <v/>
      </c>
    </row>
    <row r="484" spans="1:10" x14ac:dyDescent="0.3">
      <c r="A484" s="102"/>
      <c r="B484" s="102"/>
      <c r="C484" s="102"/>
      <c r="D484" s="102"/>
      <c r="E484" s="66">
        <f t="shared" si="87"/>
        <v>0</v>
      </c>
      <c r="F484" s="259"/>
      <c r="G484" s="259"/>
      <c r="H484" s="249" t="str">
        <f t="shared" si="84"/>
        <v/>
      </c>
      <c r="I484" s="102" t="str">
        <f t="shared" si="85"/>
        <v/>
      </c>
      <c r="J484" s="102" t="str">
        <f t="shared" si="86"/>
        <v/>
      </c>
    </row>
    <row r="485" spans="1:10" x14ac:dyDescent="0.3">
      <c r="A485" s="102"/>
      <c r="B485" s="102"/>
      <c r="C485" s="102"/>
      <c r="D485" s="102"/>
      <c r="E485" s="66">
        <f t="shared" si="87"/>
        <v>0</v>
      </c>
      <c r="F485" s="259"/>
      <c r="G485" s="259"/>
      <c r="H485" s="249" t="str">
        <f t="shared" si="84"/>
        <v/>
      </c>
      <c r="I485" s="102" t="str">
        <f t="shared" si="85"/>
        <v/>
      </c>
      <c r="J485" s="102" t="str">
        <f t="shared" si="86"/>
        <v/>
      </c>
    </row>
    <row r="486" spans="1:10" x14ac:dyDescent="0.3">
      <c r="A486" s="102"/>
      <c r="B486" s="102"/>
      <c r="C486" s="102"/>
      <c r="D486" s="102"/>
      <c r="E486" s="66">
        <f t="shared" si="87"/>
        <v>0</v>
      </c>
      <c r="F486" s="259"/>
      <c r="G486" s="259"/>
      <c r="H486" s="249" t="str">
        <f t="shared" si="84"/>
        <v/>
      </c>
      <c r="I486" s="102" t="str">
        <f t="shared" si="85"/>
        <v/>
      </c>
      <c r="J486" s="102" t="str">
        <f t="shared" si="86"/>
        <v/>
      </c>
    </row>
    <row r="487" spans="1:10" x14ac:dyDescent="0.3">
      <c r="A487" s="102"/>
      <c r="B487" s="102"/>
      <c r="C487" s="102"/>
      <c r="D487" s="102"/>
      <c r="E487" s="66">
        <f t="shared" si="87"/>
        <v>0</v>
      </c>
      <c r="F487" s="259"/>
      <c r="G487" s="259"/>
      <c r="H487" s="249" t="str">
        <f t="shared" si="84"/>
        <v/>
      </c>
      <c r="I487" s="102" t="str">
        <f t="shared" si="85"/>
        <v/>
      </c>
      <c r="J487" s="102" t="str">
        <f t="shared" si="86"/>
        <v/>
      </c>
    </row>
    <row r="488" spans="1:10" x14ac:dyDescent="0.3">
      <c r="A488" s="102"/>
      <c r="B488" s="102"/>
      <c r="C488" s="102"/>
      <c r="D488" s="102"/>
      <c r="E488" s="66">
        <f t="shared" si="87"/>
        <v>0</v>
      </c>
      <c r="F488" s="259"/>
      <c r="G488" s="259"/>
      <c r="H488" s="249" t="str">
        <f t="shared" si="84"/>
        <v/>
      </c>
      <c r="I488" s="102" t="str">
        <f t="shared" si="85"/>
        <v/>
      </c>
      <c r="J488" s="102" t="str">
        <f t="shared" si="86"/>
        <v/>
      </c>
    </row>
    <row r="489" spans="1:10" x14ac:dyDescent="0.3">
      <c r="A489" s="102"/>
      <c r="B489" s="102"/>
      <c r="C489" s="104"/>
      <c r="D489" s="104"/>
      <c r="E489" s="66">
        <f t="shared" si="87"/>
        <v>0</v>
      </c>
      <c r="F489" s="259"/>
      <c r="G489" s="259"/>
      <c r="H489" s="249" t="str">
        <f t="shared" si="84"/>
        <v/>
      </c>
      <c r="I489" s="102" t="str">
        <f t="shared" si="85"/>
        <v/>
      </c>
      <c r="J489" s="102" t="str">
        <f t="shared" si="86"/>
        <v/>
      </c>
    </row>
    <row r="490" spans="1:10" x14ac:dyDescent="0.3">
      <c r="A490" s="102"/>
      <c r="B490" s="102"/>
      <c r="C490" s="104"/>
      <c r="D490" s="104"/>
      <c r="E490" s="66">
        <f t="shared" si="87"/>
        <v>0</v>
      </c>
      <c r="F490" s="259"/>
      <c r="G490" s="259"/>
      <c r="H490" s="249" t="str">
        <f t="shared" si="84"/>
        <v/>
      </c>
      <c r="I490" s="102" t="str">
        <f t="shared" si="85"/>
        <v/>
      </c>
      <c r="J490" s="102" t="str">
        <f t="shared" si="86"/>
        <v/>
      </c>
    </row>
    <row r="491" spans="1:10" x14ac:dyDescent="0.3">
      <c r="A491" s="102"/>
      <c r="B491" s="102"/>
      <c r="C491" s="104"/>
      <c r="D491" s="104"/>
      <c r="E491" s="66">
        <f t="shared" si="87"/>
        <v>0</v>
      </c>
      <c r="F491" s="259"/>
      <c r="G491" s="259"/>
      <c r="H491" s="249" t="str">
        <f t="shared" si="84"/>
        <v/>
      </c>
      <c r="I491" s="102" t="str">
        <f t="shared" si="85"/>
        <v/>
      </c>
      <c r="J491" s="102" t="str">
        <f t="shared" si="86"/>
        <v/>
      </c>
    </row>
    <row r="492" spans="1:10" x14ac:dyDescent="0.3">
      <c r="A492" s="102"/>
      <c r="B492" s="102"/>
      <c r="C492" s="104"/>
      <c r="D492" s="104"/>
      <c r="E492" s="66">
        <f t="shared" si="87"/>
        <v>0</v>
      </c>
      <c r="F492" s="259"/>
      <c r="G492" s="259"/>
      <c r="H492" s="249" t="str">
        <f t="shared" si="84"/>
        <v/>
      </c>
      <c r="I492" s="102" t="str">
        <f t="shared" si="85"/>
        <v/>
      </c>
      <c r="J492" s="102" t="str">
        <f t="shared" si="86"/>
        <v/>
      </c>
    </row>
    <row r="493" spans="1:10" x14ac:dyDescent="0.3">
      <c r="A493" s="102"/>
      <c r="B493" s="102"/>
      <c r="C493" s="104"/>
      <c r="D493" s="104"/>
      <c r="E493" s="66">
        <f t="shared" si="87"/>
        <v>0</v>
      </c>
      <c r="F493" s="259"/>
      <c r="G493" s="259"/>
      <c r="H493" s="249" t="str">
        <f t="shared" si="84"/>
        <v/>
      </c>
      <c r="I493" s="102" t="str">
        <f t="shared" si="85"/>
        <v/>
      </c>
      <c r="J493" s="102" t="str">
        <f t="shared" si="86"/>
        <v/>
      </c>
    </row>
    <row r="494" spans="1:10" x14ac:dyDescent="0.3">
      <c r="A494" s="102"/>
      <c r="B494" s="102"/>
      <c r="C494" s="104"/>
      <c r="D494" s="104"/>
      <c r="E494" s="66">
        <f t="shared" si="87"/>
        <v>0</v>
      </c>
      <c r="F494" s="259"/>
      <c r="G494" s="259"/>
      <c r="H494" s="249" t="str">
        <f t="shared" si="84"/>
        <v/>
      </c>
      <c r="I494" s="102" t="str">
        <f t="shared" si="85"/>
        <v/>
      </c>
      <c r="J494" s="102" t="str">
        <f t="shared" si="86"/>
        <v/>
      </c>
    </row>
    <row r="495" spans="1:10" x14ac:dyDescent="0.3">
      <c r="A495" s="102"/>
      <c r="B495" s="102"/>
      <c r="C495" s="104"/>
      <c r="D495" s="104"/>
      <c r="E495" s="66">
        <f t="shared" si="87"/>
        <v>0</v>
      </c>
      <c r="F495" s="259"/>
      <c r="G495" s="259"/>
      <c r="H495" s="249" t="str">
        <f t="shared" si="84"/>
        <v/>
      </c>
      <c r="I495" s="102" t="str">
        <f t="shared" si="85"/>
        <v/>
      </c>
      <c r="J495" s="102" t="str">
        <f t="shared" si="86"/>
        <v/>
      </c>
    </row>
    <row r="496" spans="1:10" x14ac:dyDescent="0.3">
      <c r="A496" s="102"/>
      <c r="B496" s="102"/>
      <c r="C496" s="104"/>
      <c r="D496" s="104"/>
      <c r="E496" s="66">
        <f t="shared" si="87"/>
        <v>0</v>
      </c>
      <c r="F496" s="259"/>
      <c r="G496" s="259"/>
      <c r="H496" s="249" t="str">
        <f t="shared" si="84"/>
        <v/>
      </c>
      <c r="I496" s="102" t="str">
        <f t="shared" si="85"/>
        <v/>
      </c>
      <c r="J496" s="102" t="str">
        <f t="shared" si="86"/>
        <v/>
      </c>
    </row>
    <row r="497" spans="1:10" x14ac:dyDescent="0.3">
      <c r="A497" s="102"/>
      <c r="B497" s="102"/>
      <c r="C497" s="104"/>
      <c r="D497" s="104"/>
      <c r="E497" s="66">
        <f t="shared" si="87"/>
        <v>0</v>
      </c>
      <c r="F497" s="259"/>
      <c r="G497" s="259"/>
      <c r="H497" s="249" t="str">
        <f t="shared" si="84"/>
        <v/>
      </c>
      <c r="I497" s="102" t="str">
        <f t="shared" si="85"/>
        <v/>
      </c>
      <c r="J497" s="102" t="str">
        <f t="shared" si="86"/>
        <v/>
      </c>
    </row>
    <row r="498" spans="1:10" x14ac:dyDescent="0.3">
      <c r="A498" s="102"/>
      <c r="B498" s="102"/>
      <c r="C498" s="104"/>
      <c r="D498" s="104"/>
      <c r="E498" s="66">
        <f t="shared" si="87"/>
        <v>0</v>
      </c>
      <c r="F498" s="259"/>
      <c r="G498" s="259"/>
      <c r="H498" s="249" t="str">
        <f t="shared" si="84"/>
        <v/>
      </c>
      <c r="I498" s="102" t="str">
        <f t="shared" si="85"/>
        <v/>
      </c>
      <c r="J498" s="102" t="str">
        <f t="shared" si="86"/>
        <v/>
      </c>
    </row>
    <row r="499" spans="1:10" x14ac:dyDescent="0.3">
      <c r="A499" s="102"/>
      <c r="B499" s="102"/>
      <c r="C499" s="104"/>
      <c r="D499" s="104"/>
      <c r="E499" s="66">
        <f t="shared" si="87"/>
        <v>0</v>
      </c>
      <c r="F499" s="259"/>
      <c r="G499" s="259"/>
      <c r="H499" s="249" t="str">
        <f t="shared" si="84"/>
        <v/>
      </c>
      <c r="I499" s="102" t="str">
        <f t="shared" si="85"/>
        <v/>
      </c>
      <c r="J499" s="102" t="str">
        <f t="shared" si="86"/>
        <v/>
      </c>
    </row>
    <row r="500" spans="1:10" x14ac:dyDescent="0.3">
      <c r="A500" s="102"/>
      <c r="B500" s="102"/>
      <c r="C500" s="104"/>
      <c r="D500" s="104"/>
      <c r="E500" s="66">
        <f t="shared" si="87"/>
        <v>0</v>
      </c>
      <c r="F500" s="259"/>
      <c r="G500" s="259"/>
      <c r="H500" s="249" t="str">
        <f t="shared" si="84"/>
        <v/>
      </c>
      <c r="I500" s="102" t="str">
        <f t="shared" si="85"/>
        <v/>
      </c>
      <c r="J500" s="102" t="str">
        <f t="shared" si="86"/>
        <v/>
      </c>
    </row>
    <row r="501" spans="1:10" x14ac:dyDescent="0.3">
      <c r="A501" s="102"/>
      <c r="B501" s="102"/>
      <c r="C501" s="104"/>
      <c r="D501" s="104"/>
      <c r="E501" s="66">
        <f t="shared" si="87"/>
        <v>0</v>
      </c>
      <c r="F501" s="259"/>
      <c r="G501" s="259"/>
      <c r="H501" s="249" t="str">
        <f t="shared" si="84"/>
        <v/>
      </c>
      <c r="I501" s="102" t="str">
        <f t="shared" si="85"/>
        <v/>
      </c>
      <c r="J501" s="102" t="str">
        <f t="shared" si="86"/>
        <v/>
      </c>
    </row>
    <row r="502" spans="1:10" x14ac:dyDescent="0.3">
      <c r="A502" s="102"/>
      <c r="B502" s="102"/>
      <c r="C502" s="104"/>
      <c r="D502" s="104"/>
      <c r="E502" s="66">
        <f t="shared" si="87"/>
        <v>0</v>
      </c>
      <c r="F502" s="259"/>
      <c r="G502" s="259"/>
      <c r="H502" s="249" t="str">
        <f t="shared" si="84"/>
        <v/>
      </c>
      <c r="I502" s="102" t="str">
        <f t="shared" si="85"/>
        <v/>
      </c>
      <c r="J502" s="102" t="str">
        <f t="shared" si="86"/>
        <v/>
      </c>
    </row>
    <row r="503" spans="1:10" x14ac:dyDescent="0.3">
      <c r="A503" s="102"/>
      <c r="B503" s="102"/>
      <c r="C503" s="104"/>
      <c r="D503" s="104"/>
      <c r="E503" s="66">
        <f t="shared" si="87"/>
        <v>0</v>
      </c>
      <c r="F503" s="259"/>
      <c r="G503" s="259"/>
      <c r="H503" s="249" t="str">
        <f t="shared" si="84"/>
        <v/>
      </c>
      <c r="I503" s="102" t="str">
        <f t="shared" si="85"/>
        <v/>
      </c>
      <c r="J503" s="102" t="str">
        <f t="shared" si="86"/>
        <v/>
      </c>
    </row>
    <row r="504" spans="1:10" x14ac:dyDescent="0.3">
      <c r="A504" s="102"/>
      <c r="B504" s="102"/>
      <c r="C504" s="104"/>
      <c r="D504" s="104"/>
      <c r="E504" s="66">
        <f t="shared" si="87"/>
        <v>0</v>
      </c>
      <c r="F504" s="259"/>
      <c r="G504" s="259"/>
      <c r="H504" s="249" t="str">
        <f t="shared" si="84"/>
        <v/>
      </c>
      <c r="I504" s="102" t="str">
        <f t="shared" si="85"/>
        <v/>
      </c>
      <c r="J504" s="102" t="str">
        <f t="shared" si="86"/>
        <v/>
      </c>
    </row>
    <row r="505" spans="1:10" x14ac:dyDescent="0.3">
      <c r="A505" s="102"/>
      <c r="B505" s="102"/>
      <c r="C505" s="104"/>
      <c r="D505" s="104"/>
      <c r="E505" s="66">
        <f t="shared" si="87"/>
        <v>0</v>
      </c>
      <c r="F505" s="259"/>
      <c r="G505" s="259"/>
      <c r="H505" s="249" t="str">
        <f t="shared" si="84"/>
        <v/>
      </c>
      <c r="I505" s="102" t="str">
        <f t="shared" si="85"/>
        <v/>
      </c>
      <c r="J505" s="102" t="str">
        <f t="shared" si="86"/>
        <v/>
      </c>
    </row>
    <row r="506" spans="1:10" x14ac:dyDescent="0.3">
      <c r="A506" s="102"/>
      <c r="B506" s="102"/>
      <c r="C506" s="104"/>
      <c r="D506" s="104"/>
      <c r="E506" s="66">
        <f t="shared" si="87"/>
        <v>0</v>
      </c>
      <c r="F506" s="259"/>
      <c r="G506" s="259"/>
      <c r="H506" s="249" t="str">
        <f t="shared" si="84"/>
        <v/>
      </c>
      <c r="I506" s="102" t="str">
        <f t="shared" si="85"/>
        <v/>
      </c>
      <c r="J506" s="102" t="str">
        <f t="shared" si="86"/>
        <v/>
      </c>
    </row>
    <row r="507" spans="1:10" x14ac:dyDescent="0.3">
      <c r="A507" s="102"/>
      <c r="B507" s="102"/>
      <c r="C507" s="104"/>
      <c r="D507" s="104"/>
      <c r="E507" s="66">
        <f t="shared" si="87"/>
        <v>0</v>
      </c>
      <c r="F507" s="259"/>
      <c r="G507" s="259"/>
      <c r="H507" s="249" t="str">
        <f t="shared" si="84"/>
        <v/>
      </c>
      <c r="I507" s="102" t="str">
        <f t="shared" si="85"/>
        <v/>
      </c>
      <c r="J507" s="102" t="str">
        <f t="shared" si="86"/>
        <v/>
      </c>
    </row>
    <row r="508" spans="1:10" x14ac:dyDescent="0.3">
      <c r="A508" s="102"/>
      <c r="B508" s="102"/>
      <c r="C508" s="104"/>
      <c r="D508" s="104"/>
      <c r="E508" s="66">
        <f t="shared" si="87"/>
        <v>0</v>
      </c>
      <c r="F508" s="259"/>
      <c r="G508" s="259"/>
      <c r="H508" s="249" t="str">
        <f t="shared" si="84"/>
        <v/>
      </c>
      <c r="I508" s="102" t="str">
        <f t="shared" si="85"/>
        <v/>
      </c>
      <c r="J508" s="102" t="str">
        <f t="shared" si="86"/>
        <v/>
      </c>
    </row>
    <row r="509" spans="1:10" x14ac:dyDescent="0.3">
      <c r="A509" s="102"/>
      <c r="B509" s="102"/>
      <c r="C509" s="104"/>
      <c r="D509" s="104"/>
      <c r="E509" s="66">
        <f t="shared" si="87"/>
        <v>0</v>
      </c>
      <c r="F509" s="259"/>
      <c r="G509" s="259"/>
      <c r="H509" s="249" t="str">
        <f t="shared" si="84"/>
        <v/>
      </c>
      <c r="I509" s="102" t="str">
        <f t="shared" si="85"/>
        <v/>
      </c>
      <c r="J509" s="102" t="str">
        <f t="shared" si="86"/>
        <v/>
      </c>
    </row>
    <row r="510" spans="1:10" x14ac:dyDescent="0.3">
      <c r="A510" s="102"/>
      <c r="B510" s="102"/>
      <c r="C510" s="104"/>
      <c r="D510" s="104"/>
      <c r="E510" s="66">
        <f t="shared" si="87"/>
        <v>0</v>
      </c>
      <c r="F510" s="259"/>
      <c r="G510" s="259"/>
      <c r="H510" s="249" t="str">
        <f t="shared" si="84"/>
        <v/>
      </c>
      <c r="I510" s="102" t="str">
        <f t="shared" si="85"/>
        <v/>
      </c>
      <c r="J510" s="102" t="str">
        <f t="shared" si="86"/>
        <v/>
      </c>
    </row>
    <row r="511" spans="1:10" x14ac:dyDescent="0.3">
      <c r="A511" s="102"/>
      <c r="B511" s="102"/>
      <c r="C511" s="104"/>
      <c r="D511" s="104"/>
      <c r="E511" s="66">
        <f t="shared" si="87"/>
        <v>0</v>
      </c>
      <c r="F511" s="259"/>
      <c r="G511" s="259"/>
      <c r="H511" s="249" t="str">
        <f t="shared" si="84"/>
        <v/>
      </c>
      <c r="I511" s="102" t="str">
        <f t="shared" si="85"/>
        <v/>
      </c>
      <c r="J511" s="102" t="str">
        <f t="shared" si="86"/>
        <v/>
      </c>
    </row>
    <row r="512" spans="1:10" x14ac:dyDescent="0.3">
      <c r="A512" s="66"/>
      <c r="B512" s="70" t="s">
        <v>311</v>
      </c>
      <c r="C512" s="66"/>
      <c r="D512" s="66"/>
      <c r="E512" s="71">
        <f>SUM(E476:E511)</f>
        <v>0</v>
      </c>
      <c r="H512" s="250">
        <f>SUM(H476:H511)</f>
        <v>0</v>
      </c>
      <c r="I512" s="250">
        <f t="shared" ref="I512" si="88">SUM(I476:I511)</f>
        <v>0</v>
      </c>
      <c r="J512" s="250">
        <f t="shared" ref="J512" si="89">SUM(J476:J511)</f>
        <v>0</v>
      </c>
    </row>
    <row r="514" spans="1:10" x14ac:dyDescent="0.3">
      <c r="A514" s="354" t="s">
        <v>116</v>
      </c>
      <c r="B514" s="354"/>
      <c r="C514" s="354"/>
      <c r="D514" s="354"/>
      <c r="E514" s="354"/>
      <c r="F514" s="256" t="s">
        <v>286</v>
      </c>
      <c r="G514" s="257"/>
    </row>
    <row r="515" spans="1:10" ht="17.25" thickBot="1" x14ac:dyDescent="0.35">
      <c r="A515" s="56" t="s">
        <v>287</v>
      </c>
      <c r="B515" s="101" t="s">
        <v>45</v>
      </c>
      <c r="C515" s="57"/>
      <c r="D515" s="58"/>
      <c r="E515" s="58">
        <f>IFERROR(VLOOKUP(B515,Admin_Lists!$A$9:$B$49,2,FALSE),"")</f>
        <v>0</v>
      </c>
    </row>
    <row r="516" spans="1:10" ht="17.25" x14ac:dyDescent="0.3">
      <c r="A516" s="190"/>
      <c r="B516" s="191" t="s">
        <v>313</v>
      </c>
      <c r="C516" s="353">
        <f>'Sq. Ft. Area Individual Files'!D561</f>
        <v>0</v>
      </c>
      <c r="D516" s="353"/>
      <c r="E516" s="234">
        <f>'Sq. Ft. Area Individual Files'!C562</f>
        <v>0</v>
      </c>
    </row>
    <row r="517" spans="1:10" ht="47.25" x14ac:dyDescent="0.3">
      <c r="A517" s="63" t="s">
        <v>290</v>
      </c>
      <c r="B517" s="64" t="s">
        <v>291</v>
      </c>
      <c r="C517" s="64" t="s">
        <v>292</v>
      </c>
      <c r="D517" s="64" t="s">
        <v>293</v>
      </c>
      <c r="E517" s="64" t="s">
        <v>294</v>
      </c>
      <c r="F517" s="64" t="s">
        <v>295</v>
      </c>
      <c r="G517" s="64" t="s">
        <v>296</v>
      </c>
      <c r="H517" s="64" t="s">
        <v>297</v>
      </c>
      <c r="I517" s="64" t="s">
        <v>298</v>
      </c>
      <c r="J517" s="64" t="s">
        <v>299</v>
      </c>
    </row>
    <row r="518" spans="1:10" x14ac:dyDescent="0.3">
      <c r="A518" s="102"/>
      <c r="B518" s="102"/>
      <c r="C518" s="103"/>
      <c r="D518" s="103"/>
      <c r="E518" s="67">
        <f t="shared" ref="E518:E523" si="90">C518*D518</f>
        <v>0</v>
      </c>
      <c r="F518" s="259"/>
      <c r="G518" s="259"/>
      <c r="H518" s="249" t="str">
        <f t="shared" ref="H518:H553" si="91">IF(AND(F518="Yes",Facility_Type="Commercial"),(E518/1000*0.14),IF(AND(F518="Yes",Facility_Type="Industrial",G518="Non-High Bay"),(E518/1000*0.18),IF(AND(F518="Yes",Facility_Type="Schools &amp; Government",G518="Non-High Bay"),(E518/1000*0.14),"")))</f>
        <v/>
      </c>
      <c r="I518" s="102" t="str">
        <f t="shared" ref="I518:I553" si="92">IF(AND(F518="Yes",Facility_Type="Commercial"),((1-SFBASE_Commercial)-(1-SFE_Commercial))*E518/1000*Hrs_Commercial,IF(AND(F518="Yes",Facility_Type="Industrial",G518="Non-High Bay"),((1-SFBASE_Industrial)-(1-SFE_Industrial))*E518/1000*Hrs_Industrial,IF(AND(F518="Yes",Facility_Type="Schools &amp; Government",G518="Non-High Bay"),(((1-SFBASE_SG)-(1-SFE_SG))*E518/1000*Hrs_SG),"")))</f>
        <v/>
      </c>
      <c r="J518" s="102" t="str">
        <f t="shared" ref="J518:J553" si="93">IFERROR(I518*EUL,"")</f>
        <v/>
      </c>
    </row>
    <row r="519" spans="1:10" x14ac:dyDescent="0.3">
      <c r="A519" s="102"/>
      <c r="B519" s="102"/>
      <c r="C519" s="103"/>
      <c r="D519" s="103"/>
      <c r="E519" s="67">
        <f t="shared" si="90"/>
        <v>0</v>
      </c>
      <c r="F519" s="259"/>
      <c r="G519" s="259"/>
      <c r="H519" s="249" t="str">
        <f t="shared" si="91"/>
        <v/>
      </c>
      <c r="I519" s="102" t="str">
        <f t="shared" si="92"/>
        <v/>
      </c>
      <c r="J519" s="102" t="str">
        <f t="shared" si="93"/>
        <v/>
      </c>
    </row>
    <row r="520" spans="1:10" x14ac:dyDescent="0.3">
      <c r="A520" s="102"/>
      <c r="B520" s="102"/>
      <c r="C520" s="103"/>
      <c r="D520" s="103"/>
      <c r="E520" s="67">
        <f t="shared" si="90"/>
        <v>0</v>
      </c>
      <c r="F520" s="259"/>
      <c r="G520" s="259"/>
      <c r="H520" s="249" t="str">
        <f t="shared" si="91"/>
        <v/>
      </c>
      <c r="I520" s="102" t="str">
        <f t="shared" si="92"/>
        <v/>
      </c>
      <c r="J520" s="102" t="str">
        <f t="shared" si="93"/>
        <v/>
      </c>
    </row>
    <row r="521" spans="1:10" x14ac:dyDescent="0.3">
      <c r="A521" s="102"/>
      <c r="B521" s="102"/>
      <c r="C521" s="103"/>
      <c r="D521" s="103"/>
      <c r="E521" s="67">
        <f t="shared" si="90"/>
        <v>0</v>
      </c>
      <c r="F521" s="259"/>
      <c r="G521" s="259"/>
      <c r="H521" s="249" t="str">
        <f t="shared" si="91"/>
        <v/>
      </c>
      <c r="I521" s="102" t="str">
        <f t="shared" si="92"/>
        <v/>
      </c>
      <c r="J521" s="102" t="str">
        <f t="shared" si="93"/>
        <v/>
      </c>
    </row>
    <row r="522" spans="1:10" x14ac:dyDescent="0.3">
      <c r="A522" s="102"/>
      <c r="B522" s="102"/>
      <c r="C522" s="103"/>
      <c r="D522" s="103"/>
      <c r="E522" s="67">
        <f t="shared" si="90"/>
        <v>0</v>
      </c>
      <c r="F522" s="259"/>
      <c r="G522" s="259"/>
      <c r="H522" s="249" t="str">
        <f t="shared" si="91"/>
        <v/>
      </c>
      <c r="I522" s="102" t="str">
        <f t="shared" si="92"/>
        <v/>
      </c>
      <c r="J522" s="102" t="str">
        <f t="shared" si="93"/>
        <v/>
      </c>
    </row>
    <row r="523" spans="1:10" x14ac:dyDescent="0.3">
      <c r="A523" s="102"/>
      <c r="B523" s="102"/>
      <c r="C523" s="103"/>
      <c r="D523" s="103"/>
      <c r="E523" s="67">
        <f t="shared" si="90"/>
        <v>0</v>
      </c>
      <c r="F523" s="259"/>
      <c r="G523" s="259"/>
      <c r="H523" s="249" t="str">
        <f t="shared" si="91"/>
        <v/>
      </c>
      <c r="I523" s="102" t="str">
        <f t="shared" si="92"/>
        <v/>
      </c>
      <c r="J523" s="102" t="str">
        <f t="shared" si="93"/>
        <v/>
      </c>
    </row>
    <row r="524" spans="1:10" x14ac:dyDescent="0.3">
      <c r="A524" s="102"/>
      <c r="B524" s="102"/>
      <c r="C524" s="102"/>
      <c r="D524" s="102"/>
      <c r="E524" s="66">
        <f t="shared" ref="E524:E553" si="94">D524*C524</f>
        <v>0</v>
      </c>
      <c r="F524" s="259"/>
      <c r="G524" s="259"/>
      <c r="H524" s="249" t="str">
        <f t="shared" si="91"/>
        <v/>
      </c>
      <c r="I524" s="102" t="str">
        <f t="shared" si="92"/>
        <v/>
      </c>
      <c r="J524" s="102" t="str">
        <f t="shared" si="93"/>
        <v/>
      </c>
    </row>
    <row r="525" spans="1:10" x14ac:dyDescent="0.3">
      <c r="A525" s="102"/>
      <c r="B525" s="102"/>
      <c r="C525" s="102"/>
      <c r="D525" s="102"/>
      <c r="E525" s="66">
        <f t="shared" si="94"/>
        <v>0</v>
      </c>
      <c r="F525" s="259"/>
      <c r="G525" s="259"/>
      <c r="H525" s="249" t="str">
        <f t="shared" si="91"/>
        <v/>
      </c>
      <c r="I525" s="102" t="str">
        <f t="shared" si="92"/>
        <v/>
      </c>
      <c r="J525" s="102" t="str">
        <f t="shared" si="93"/>
        <v/>
      </c>
    </row>
    <row r="526" spans="1:10" x14ac:dyDescent="0.3">
      <c r="A526" s="102"/>
      <c r="B526" s="102"/>
      <c r="C526" s="102"/>
      <c r="D526" s="102"/>
      <c r="E526" s="66">
        <f t="shared" si="94"/>
        <v>0</v>
      </c>
      <c r="F526" s="259"/>
      <c r="G526" s="259"/>
      <c r="H526" s="249" t="str">
        <f t="shared" si="91"/>
        <v/>
      </c>
      <c r="I526" s="102" t="str">
        <f t="shared" si="92"/>
        <v/>
      </c>
      <c r="J526" s="102" t="str">
        <f t="shared" si="93"/>
        <v/>
      </c>
    </row>
    <row r="527" spans="1:10" x14ac:dyDescent="0.3">
      <c r="A527" s="102"/>
      <c r="B527" s="102"/>
      <c r="C527" s="102"/>
      <c r="D527" s="102"/>
      <c r="E527" s="66">
        <f t="shared" si="94"/>
        <v>0</v>
      </c>
      <c r="F527" s="259"/>
      <c r="G527" s="259"/>
      <c r="H527" s="249" t="str">
        <f t="shared" si="91"/>
        <v/>
      </c>
      <c r="I527" s="102" t="str">
        <f t="shared" si="92"/>
        <v/>
      </c>
      <c r="J527" s="102" t="str">
        <f t="shared" si="93"/>
        <v/>
      </c>
    </row>
    <row r="528" spans="1:10" x14ac:dyDescent="0.3">
      <c r="A528" s="102"/>
      <c r="B528" s="102"/>
      <c r="C528" s="102"/>
      <c r="D528" s="102"/>
      <c r="E528" s="66">
        <f t="shared" si="94"/>
        <v>0</v>
      </c>
      <c r="F528" s="259"/>
      <c r="G528" s="259"/>
      <c r="H528" s="249" t="str">
        <f t="shared" si="91"/>
        <v/>
      </c>
      <c r="I528" s="102" t="str">
        <f t="shared" si="92"/>
        <v/>
      </c>
      <c r="J528" s="102" t="str">
        <f t="shared" si="93"/>
        <v/>
      </c>
    </row>
    <row r="529" spans="1:10" x14ac:dyDescent="0.3">
      <c r="A529" s="102"/>
      <c r="B529" s="102"/>
      <c r="C529" s="102"/>
      <c r="D529" s="102"/>
      <c r="E529" s="66">
        <f t="shared" si="94"/>
        <v>0</v>
      </c>
      <c r="F529" s="259"/>
      <c r="G529" s="259"/>
      <c r="H529" s="249" t="str">
        <f t="shared" si="91"/>
        <v/>
      </c>
      <c r="I529" s="102" t="str">
        <f t="shared" si="92"/>
        <v/>
      </c>
      <c r="J529" s="102" t="str">
        <f t="shared" si="93"/>
        <v/>
      </c>
    </row>
    <row r="530" spans="1:10" x14ac:dyDescent="0.3">
      <c r="A530" s="102"/>
      <c r="B530" s="102"/>
      <c r="C530" s="102"/>
      <c r="D530" s="102"/>
      <c r="E530" s="66">
        <f t="shared" si="94"/>
        <v>0</v>
      </c>
      <c r="F530" s="259"/>
      <c r="G530" s="259"/>
      <c r="H530" s="249" t="str">
        <f t="shared" si="91"/>
        <v/>
      </c>
      <c r="I530" s="102" t="str">
        <f t="shared" si="92"/>
        <v/>
      </c>
      <c r="J530" s="102" t="str">
        <f t="shared" si="93"/>
        <v/>
      </c>
    </row>
    <row r="531" spans="1:10" x14ac:dyDescent="0.3">
      <c r="A531" s="102"/>
      <c r="B531" s="102"/>
      <c r="C531" s="104"/>
      <c r="D531" s="104"/>
      <c r="E531" s="66">
        <f t="shared" si="94"/>
        <v>0</v>
      </c>
      <c r="F531" s="259"/>
      <c r="G531" s="259"/>
      <c r="H531" s="249" t="str">
        <f t="shared" si="91"/>
        <v/>
      </c>
      <c r="I531" s="102" t="str">
        <f t="shared" si="92"/>
        <v/>
      </c>
      <c r="J531" s="102" t="str">
        <f t="shared" si="93"/>
        <v/>
      </c>
    </row>
    <row r="532" spans="1:10" x14ac:dyDescent="0.3">
      <c r="A532" s="102"/>
      <c r="B532" s="102"/>
      <c r="C532" s="104"/>
      <c r="D532" s="104"/>
      <c r="E532" s="66">
        <f t="shared" si="94"/>
        <v>0</v>
      </c>
      <c r="F532" s="259"/>
      <c r="G532" s="259"/>
      <c r="H532" s="249" t="str">
        <f t="shared" si="91"/>
        <v/>
      </c>
      <c r="I532" s="102" t="str">
        <f t="shared" si="92"/>
        <v/>
      </c>
      <c r="J532" s="102" t="str">
        <f t="shared" si="93"/>
        <v/>
      </c>
    </row>
    <row r="533" spans="1:10" x14ac:dyDescent="0.3">
      <c r="A533" s="102"/>
      <c r="B533" s="102"/>
      <c r="C533" s="104"/>
      <c r="D533" s="104"/>
      <c r="E533" s="66">
        <f t="shared" si="94"/>
        <v>0</v>
      </c>
      <c r="F533" s="259"/>
      <c r="G533" s="259"/>
      <c r="H533" s="249" t="str">
        <f t="shared" si="91"/>
        <v/>
      </c>
      <c r="I533" s="102" t="str">
        <f t="shared" si="92"/>
        <v/>
      </c>
      <c r="J533" s="102" t="str">
        <f t="shared" si="93"/>
        <v/>
      </c>
    </row>
    <row r="534" spans="1:10" x14ac:dyDescent="0.3">
      <c r="A534" s="102"/>
      <c r="B534" s="102"/>
      <c r="C534" s="104"/>
      <c r="D534" s="104"/>
      <c r="E534" s="66">
        <f t="shared" si="94"/>
        <v>0</v>
      </c>
      <c r="F534" s="259"/>
      <c r="G534" s="259"/>
      <c r="H534" s="249" t="str">
        <f t="shared" si="91"/>
        <v/>
      </c>
      <c r="I534" s="102" t="str">
        <f t="shared" si="92"/>
        <v/>
      </c>
      <c r="J534" s="102" t="str">
        <f t="shared" si="93"/>
        <v/>
      </c>
    </row>
    <row r="535" spans="1:10" x14ac:dyDescent="0.3">
      <c r="A535" s="102"/>
      <c r="B535" s="102"/>
      <c r="C535" s="104"/>
      <c r="D535" s="104"/>
      <c r="E535" s="66">
        <f t="shared" si="94"/>
        <v>0</v>
      </c>
      <c r="F535" s="259"/>
      <c r="G535" s="259"/>
      <c r="H535" s="249" t="str">
        <f t="shared" si="91"/>
        <v/>
      </c>
      <c r="I535" s="102" t="str">
        <f t="shared" si="92"/>
        <v/>
      </c>
      <c r="J535" s="102" t="str">
        <f t="shared" si="93"/>
        <v/>
      </c>
    </row>
    <row r="536" spans="1:10" x14ac:dyDescent="0.3">
      <c r="A536" s="102"/>
      <c r="B536" s="102"/>
      <c r="C536" s="104"/>
      <c r="D536" s="104"/>
      <c r="E536" s="66">
        <f t="shared" si="94"/>
        <v>0</v>
      </c>
      <c r="F536" s="259"/>
      <c r="G536" s="259"/>
      <c r="H536" s="249" t="str">
        <f t="shared" si="91"/>
        <v/>
      </c>
      <c r="I536" s="102" t="str">
        <f t="shared" si="92"/>
        <v/>
      </c>
      <c r="J536" s="102" t="str">
        <f t="shared" si="93"/>
        <v/>
      </c>
    </row>
    <row r="537" spans="1:10" x14ac:dyDescent="0.3">
      <c r="A537" s="102"/>
      <c r="B537" s="102"/>
      <c r="C537" s="104"/>
      <c r="D537" s="104"/>
      <c r="E537" s="66">
        <f t="shared" si="94"/>
        <v>0</v>
      </c>
      <c r="F537" s="259"/>
      <c r="G537" s="259"/>
      <c r="H537" s="249" t="str">
        <f t="shared" si="91"/>
        <v/>
      </c>
      <c r="I537" s="102" t="str">
        <f t="shared" si="92"/>
        <v/>
      </c>
      <c r="J537" s="102" t="str">
        <f t="shared" si="93"/>
        <v/>
      </c>
    </row>
    <row r="538" spans="1:10" x14ac:dyDescent="0.3">
      <c r="A538" s="102"/>
      <c r="B538" s="102"/>
      <c r="C538" s="104"/>
      <c r="D538" s="104"/>
      <c r="E538" s="66">
        <f t="shared" si="94"/>
        <v>0</v>
      </c>
      <c r="F538" s="259"/>
      <c r="G538" s="259"/>
      <c r="H538" s="249" t="str">
        <f t="shared" si="91"/>
        <v/>
      </c>
      <c r="I538" s="102" t="str">
        <f t="shared" si="92"/>
        <v/>
      </c>
      <c r="J538" s="102" t="str">
        <f t="shared" si="93"/>
        <v/>
      </c>
    </row>
    <row r="539" spans="1:10" x14ac:dyDescent="0.3">
      <c r="A539" s="102"/>
      <c r="B539" s="102"/>
      <c r="C539" s="104"/>
      <c r="D539" s="104"/>
      <c r="E539" s="66">
        <f t="shared" si="94"/>
        <v>0</v>
      </c>
      <c r="F539" s="259"/>
      <c r="G539" s="259"/>
      <c r="H539" s="249" t="str">
        <f t="shared" si="91"/>
        <v/>
      </c>
      <c r="I539" s="102" t="str">
        <f t="shared" si="92"/>
        <v/>
      </c>
      <c r="J539" s="102" t="str">
        <f t="shared" si="93"/>
        <v/>
      </c>
    </row>
    <row r="540" spans="1:10" x14ac:dyDescent="0.3">
      <c r="A540" s="102"/>
      <c r="B540" s="102"/>
      <c r="C540" s="104"/>
      <c r="D540" s="104"/>
      <c r="E540" s="66">
        <f t="shared" si="94"/>
        <v>0</v>
      </c>
      <c r="F540" s="259"/>
      <c r="G540" s="259"/>
      <c r="H540" s="249" t="str">
        <f t="shared" si="91"/>
        <v/>
      </c>
      <c r="I540" s="102" t="str">
        <f t="shared" si="92"/>
        <v/>
      </c>
      <c r="J540" s="102" t="str">
        <f t="shared" si="93"/>
        <v/>
      </c>
    </row>
    <row r="541" spans="1:10" x14ac:dyDescent="0.3">
      <c r="A541" s="102"/>
      <c r="B541" s="102"/>
      <c r="C541" s="104"/>
      <c r="D541" s="104"/>
      <c r="E541" s="66">
        <f t="shared" si="94"/>
        <v>0</v>
      </c>
      <c r="F541" s="259"/>
      <c r="G541" s="259"/>
      <c r="H541" s="249" t="str">
        <f t="shared" si="91"/>
        <v/>
      </c>
      <c r="I541" s="102" t="str">
        <f t="shared" si="92"/>
        <v/>
      </c>
      <c r="J541" s="102" t="str">
        <f t="shared" si="93"/>
        <v/>
      </c>
    </row>
    <row r="542" spans="1:10" x14ac:dyDescent="0.3">
      <c r="A542" s="102"/>
      <c r="B542" s="102"/>
      <c r="C542" s="104"/>
      <c r="D542" s="104"/>
      <c r="E542" s="66">
        <f t="shared" si="94"/>
        <v>0</v>
      </c>
      <c r="F542" s="259"/>
      <c r="G542" s="259"/>
      <c r="H542" s="249" t="str">
        <f t="shared" si="91"/>
        <v/>
      </c>
      <c r="I542" s="102" t="str">
        <f t="shared" si="92"/>
        <v/>
      </c>
      <c r="J542" s="102" t="str">
        <f t="shared" si="93"/>
        <v/>
      </c>
    </row>
    <row r="543" spans="1:10" x14ac:dyDescent="0.3">
      <c r="A543" s="102"/>
      <c r="B543" s="102"/>
      <c r="C543" s="104"/>
      <c r="D543" s="104"/>
      <c r="E543" s="66">
        <f t="shared" si="94"/>
        <v>0</v>
      </c>
      <c r="F543" s="259"/>
      <c r="G543" s="259"/>
      <c r="H543" s="249" t="str">
        <f t="shared" si="91"/>
        <v/>
      </c>
      <c r="I543" s="102" t="str">
        <f t="shared" si="92"/>
        <v/>
      </c>
      <c r="J543" s="102" t="str">
        <f t="shared" si="93"/>
        <v/>
      </c>
    </row>
    <row r="544" spans="1:10" x14ac:dyDescent="0.3">
      <c r="A544" s="102"/>
      <c r="B544" s="102"/>
      <c r="C544" s="104"/>
      <c r="D544" s="104"/>
      <c r="E544" s="66">
        <f t="shared" si="94"/>
        <v>0</v>
      </c>
      <c r="F544" s="259"/>
      <c r="G544" s="259"/>
      <c r="H544" s="249" t="str">
        <f t="shared" si="91"/>
        <v/>
      </c>
      <c r="I544" s="102" t="str">
        <f t="shared" si="92"/>
        <v/>
      </c>
      <c r="J544" s="102" t="str">
        <f t="shared" si="93"/>
        <v/>
      </c>
    </row>
    <row r="545" spans="1:10" x14ac:dyDescent="0.3">
      <c r="A545" s="102"/>
      <c r="B545" s="102"/>
      <c r="C545" s="104"/>
      <c r="D545" s="104"/>
      <c r="E545" s="66">
        <f t="shared" si="94"/>
        <v>0</v>
      </c>
      <c r="F545" s="259"/>
      <c r="G545" s="259"/>
      <c r="H545" s="249" t="str">
        <f t="shared" si="91"/>
        <v/>
      </c>
      <c r="I545" s="102" t="str">
        <f t="shared" si="92"/>
        <v/>
      </c>
      <c r="J545" s="102" t="str">
        <f t="shared" si="93"/>
        <v/>
      </c>
    </row>
    <row r="546" spans="1:10" x14ac:dyDescent="0.3">
      <c r="A546" s="102"/>
      <c r="B546" s="102"/>
      <c r="C546" s="104"/>
      <c r="D546" s="104"/>
      <c r="E546" s="66">
        <f t="shared" si="94"/>
        <v>0</v>
      </c>
      <c r="F546" s="259"/>
      <c r="G546" s="259"/>
      <c r="H546" s="249" t="str">
        <f t="shared" si="91"/>
        <v/>
      </c>
      <c r="I546" s="102" t="str">
        <f t="shared" si="92"/>
        <v/>
      </c>
      <c r="J546" s="102" t="str">
        <f t="shared" si="93"/>
        <v/>
      </c>
    </row>
    <row r="547" spans="1:10" x14ac:dyDescent="0.3">
      <c r="A547" s="102"/>
      <c r="B547" s="102"/>
      <c r="C547" s="104"/>
      <c r="D547" s="104"/>
      <c r="E547" s="66">
        <f t="shared" si="94"/>
        <v>0</v>
      </c>
      <c r="F547" s="259"/>
      <c r="G547" s="259"/>
      <c r="H547" s="249" t="str">
        <f t="shared" si="91"/>
        <v/>
      </c>
      <c r="I547" s="102" t="str">
        <f t="shared" si="92"/>
        <v/>
      </c>
      <c r="J547" s="102" t="str">
        <f t="shared" si="93"/>
        <v/>
      </c>
    </row>
    <row r="548" spans="1:10" x14ac:dyDescent="0.3">
      <c r="A548" s="102"/>
      <c r="B548" s="102"/>
      <c r="C548" s="104"/>
      <c r="D548" s="104"/>
      <c r="E548" s="66">
        <f t="shared" si="94"/>
        <v>0</v>
      </c>
      <c r="F548" s="259"/>
      <c r="G548" s="259"/>
      <c r="H548" s="249" t="str">
        <f t="shared" si="91"/>
        <v/>
      </c>
      <c r="I548" s="102" t="str">
        <f t="shared" si="92"/>
        <v/>
      </c>
      <c r="J548" s="102" t="str">
        <f t="shared" si="93"/>
        <v/>
      </c>
    </row>
    <row r="549" spans="1:10" x14ac:dyDescent="0.3">
      <c r="A549" s="102"/>
      <c r="B549" s="102"/>
      <c r="C549" s="104"/>
      <c r="D549" s="104"/>
      <c r="E549" s="66">
        <f t="shared" si="94"/>
        <v>0</v>
      </c>
      <c r="F549" s="259"/>
      <c r="G549" s="259"/>
      <c r="H549" s="249" t="str">
        <f t="shared" si="91"/>
        <v/>
      </c>
      <c r="I549" s="102" t="str">
        <f t="shared" si="92"/>
        <v/>
      </c>
      <c r="J549" s="102" t="str">
        <f t="shared" si="93"/>
        <v/>
      </c>
    </row>
    <row r="550" spans="1:10" x14ac:dyDescent="0.3">
      <c r="A550" s="102"/>
      <c r="B550" s="102"/>
      <c r="C550" s="104"/>
      <c r="D550" s="104"/>
      <c r="E550" s="66">
        <f t="shared" si="94"/>
        <v>0</v>
      </c>
      <c r="F550" s="259"/>
      <c r="G550" s="259"/>
      <c r="H550" s="249" t="str">
        <f t="shared" si="91"/>
        <v/>
      </c>
      <c r="I550" s="102" t="str">
        <f t="shared" si="92"/>
        <v/>
      </c>
      <c r="J550" s="102" t="str">
        <f t="shared" si="93"/>
        <v/>
      </c>
    </row>
    <row r="551" spans="1:10" x14ac:dyDescent="0.3">
      <c r="A551" s="102"/>
      <c r="B551" s="102"/>
      <c r="C551" s="104"/>
      <c r="D551" s="104"/>
      <c r="E551" s="66">
        <f t="shared" si="94"/>
        <v>0</v>
      </c>
      <c r="F551" s="259"/>
      <c r="G551" s="259"/>
      <c r="H551" s="249" t="str">
        <f t="shared" si="91"/>
        <v/>
      </c>
      <c r="I551" s="102" t="str">
        <f t="shared" si="92"/>
        <v/>
      </c>
      <c r="J551" s="102" t="str">
        <f t="shared" si="93"/>
        <v/>
      </c>
    </row>
    <row r="552" spans="1:10" x14ac:dyDescent="0.3">
      <c r="A552" s="102"/>
      <c r="B552" s="102"/>
      <c r="C552" s="104"/>
      <c r="D552" s="104"/>
      <c r="E552" s="66">
        <f t="shared" si="94"/>
        <v>0</v>
      </c>
      <c r="F552" s="259"/>
      <c r="G552" s="259"/>
      <c r="H552" s="249" t="str">
        <f t="shared" si="91"/>
        <v/>
      </c>
      <c r="I552" s="102" t="str">
        <f t="shared" si="92"/>
        <v/>
      </c>
      <c r="J552" s="102" t="str">
        <f t="shared" si="93"/>
        <v/>
      </c>
    </row>
    <row r="553" spans="1:10" x14ac:dyDescent="0.3">
      <c r="A553" s="102"/>
      <c r="B553" s="102"/>
      <c r="C553" s="104"/>
      <c r="D553" s="104"/>
      <c r="E553" s="66">
        <f t="shared" si="94"/>
        <v>0</v>
      </c>
      <c r="F553" s="259"/>
      <c r="G553" s="259"/>
      <c r="H553" s="249" t="str">
        <f t="shared" si="91"/>
        <v/>
      </c>
      <c r="I553" s="102" t="str">
        <f t="shared" si="92"/>
        <v/>
      </c>
      <c r="J553" s="102" t="str">
        <f t="shared" si="93"/>
        <v/>
      </c>
    </row>
    <row r="554" spans="1:10" x14ac:dyDescent="0.3">
      <c r="A554" s="66"/>
      <c r="B554" s="70" t="s">
        <v>311</v>
      </c>
      <c r="C554" s="66"/>
      <c r="D554" s="66"/>
      <c r="E554" s="71">
        <f>SUM(E518:E553)</f>
        <v>0</v>
      </c>
      <c r="H554" s="250">
        <f>SUM(H518:H553)</f>
        <v>0</v>
      </c>
      <c r="I554" s="250">
        <f t="shared" ref="I554" si="95">SUM(I518:I553)</f>
        <v>0</v>
      </c>
      <c r="J554" s="250">
        <f t="shared" ref="J554" si="96">SUM(J518:J553)</f>
        <v>0</v>
      </c>
    </row>
    <row r="556" spans="1:10" x14ac:dyDescent="0.3">
      <c r="A556" s="356" t="s">
        <v>117</v>
      </c>
      <c r="B556" s="356"/>
      <c r="C556" s="356"/>
      <c r="D556" s="356"/>
      <c r="E556" s="356"/>
      <c r="F556" s="256" t="s">
        <v>286</v>
      </c>
      <c r="G556" s="257"/>
    </row>
    <row r="557" spans="1:10" ht="17.25" thickBot="1" x14ac:dyDescent="0.35">
      <c r="A557" s="56" t="s">
        <v>287</v>
      </c>
      <c r="B557" s="101" t="s">
        <v>45</v>
      </c>
      <c r="C557" s="57"/>
      <c r="D557" s="58"/>
      <c r="E557" s="58">
        <f>IFERROR(VLOOKUP(B557,Admin_Lists!$A$9:$B$49,2,FALSE),"")</f>
        <v>0</v>
      </c>
    </row>
    <row r="558" spans="1:10" ht="17.25" x14ac:dyDescent="0.3">
      <c r="A558" s="190"/>
      <c r="B558" s="191" t="s">
        <v>314</v>
      </c>
      <c r="C558" s="353">
        <f>'Sq. Ft. Area Individual Files'!D565</f>
        <v>0</v>
      </c>
      <c r="D558" s="353"/>
      <c r="E558" s="234">
        <f>'Sq. Ft. Area Individual Files'!C566</f>
        <v>0</v>
      </c>
    </row>
    <row r="559" spans="1:10" ht="47.25" x14ac:dyDescent="0.3">
      <c r="A559" s="63" t="s">
        <v>290</v>
      </c>
      <c r="B559" s="64" t="s">
        <v>291</v>
      </c>
      <c r="C559" s="64" t="s">
        <v>292</v>
      </c>
      <c r="D559" s="64" t="s">
        <v>293</v>
      </c>
      <c r="E559" s="64" t="s">
        <v>294</v>
      </c>
      <c r="F559" s="64" t="s">
        <v>295</v>
      </c>
      <c r="G559" s="64" t="s">
        <v>296</v>
      </c>
      <c r="H559" s="64" t="s">
        <v>297</v>
      </c>
      <c r="I559" s="64" t="s">
        <v>298</v>
      </c>
      <c r="J559" s="64" t="s">
        <v>299</v>
      </c>
    </row>
    <row r="560" spans="1:10" x14ac:dyDescent="0.3">
      <c r="A560" s="102"/>
      <c r="B560" s="102"/>
      <c r="C560" s="103"/>
      <c r="D560" s="103"/>
      <c r="E560" s="67">
        <f t="shared" ref="E560:E565" si="97">C560*D560</f>
        <v>0</v>
      </c>
      <c r="F560" s="259"/>
      <c r="G560" s="259"/>
      <c r="H560" s="249" t="str">
        <f t="shared" ref="H560:H595" si="98">IF(AND(F560="Yes",Facility_Type="Commercial"),(E560/1000*0.14),IF(AND(F560="Yes",Facility_Type="Industrial",G560="Non-High Bay"),(E560/1000*0.18),IF(AND(F560="Yes",Facility_Type="Schools &amp; Government",G560="Non-High Bay"),(E560/1000*0.14),"")))</f>
        <v/>
      </c>
      <c r="I560" s="102" t="str">
        <f t="shared" ref="I560:I595" si="99">IF(AND(F560="Yes",Facility_Type="Commercial"),((1-SFBASE_Commercial)-(1-SFE_Commercial))*E560/1000*Hrs_Commercial,IF(AND(F560="Yes",Facility_Type="Industrial",G560="Non-High Bay"),((1-SFBASE_Industrial)-(1-SFE_Industrial))*E560/1000*Hrs_Industrial,IF(AND(F560="Yes",Facility_Type="Schools &amp; Government",G560="Non-High Bay"),(((1-SFBASE_SG)-(1-SFE_SG))*E560/1000*Hrs_SG),"")))</f>
        <v/>
      </c>
      <c r="J560" s="102" t="str">
        <f t="shared" ref="J560:J595" si="100">IFERROR(I560*EUL,"")</f>
        <v/>
      </c>
    </row>
    <row r="561" spans="1:10" x14ac:dyDescent="0.3">
      <c r="A561" s="102"/>
      <c r="B561" s="102"/>
      <c r="C561" s="103"/>
      <c r="D561" s="103"/>
      <c r="E561" s="67">
        <f t="shared" si="97"/>
        <v>0</v>
      </c>
      <c r="F561" s="259"/>
      <c r="G561" s="259"/>
      <c r="H561" s="249" t="str">
        <f t="shared" si="98"/>
        <v/>
      </c>
      <c r="I561" s="102" t="str">
        <f t="shared" si="99"/>
        <v/>
      </c>
      <c r="J561" s="102" t="str">
        <f t="shared" si="100"/>
        <v/>
      </c>
    </row>
    <row r="562" spans="1:10" x14ac:dyDescent="0.3">
      <c r="A562" s="102"/>
      <c r="B562" s="102"/>
      <c r="C562" s="103"/>
      <c r="D562" s="103"/>
      <c r="E562" s="67">
        <f t="shared" si="97"/>
        <v>0</v>
      </c>
      <c r="F562" s="259"/>
      <c r="G562" s="259"/>
      <c r="H562" s="249" t="str">
        <f t="shared" si="98"/>
        <v/>
      </c>
      <c r="I562" s="102" t="str">
        <f t="shared" si="99"/>
        <v/>
      </c>
      <c r="J562" s="102" t="str">
        <f t="shared" si="100"/>
        <v/>
      </c>
    </row>
    <row r="563" spans="1:10" x14ac:dyDescent="0.3">
      <c r="A563" s="102"/>
      <c r="B563" s="102"/>
      <c r="C563" s="103"/>
      <c r="D563" s="103"/>
      <c r="E563" s="67">
        <f t="shared" si="97"/>
        <v>0</v>
      </c>
      <c r="F563" s="259"/>
      <c r="G563" s="259"/>
      <c r="H563" s="249" t="str">
        <f t="shared" si="98"/>
        <v/>
      </c>
      <c r="I563" s="102" t="str">
        <f t="shared" si="99"/>
        <v/>
      </c>
      <c r="J563" s="102" t="str">
        <f t="shared" si="100"/>
        <v/>
      </c>
    </row>
    <row r="564" spans="1:10" x14ac:dyDescent="0.3">
      <c r="A564" s="102"/>
      <c r="B564" s="102"/>
      <c r="C564" s="103"/>
      <c r="D564" s="103"/>
      <c r="E564" s="67">
        <f t="shared" si="97"/>
        <v>0</v>
      </c>
      <c r="F564" s="259"/>
      <c r="G564" s="259"/>
      <c r="H564" s="249" t="str">
        <f t="shared" si="98"/>
        <v/>
      </c>
      <c r="I564" s="102" t="str">
        <f t="shared" si="99"/>
        <v/>
      </c>
      <c r="J564" s="102" t="str">
        <f t="shared" si="100"/>
        <v/>
      </c>
    </row>
    <row r="565" spans="1:10" x14ac:dyDescent="0.3">
      <c r="A565" s="102"/>
      <c r="B565" s="102"/>
      <c r="C565" s="103"/>
      <c r="D565" s="103"/>
      <c r="E565" s="67">
        <f t="shared" si="97"/>
        <v>0</v>
      </c>
      <c r="F565" s="259"/>
      <c r="G565" s="259"/>
      <c r="H565" s="249" t="str">
        <f t="shared" si="98"/>
        <v/>
      </c>
      <c r="I565" s="102" t="str">
        <f t="shared" si="99"/>
        <v/>
      </c>
      <c r="J565" s="102" t="str">
        <f t="shared" si="100"/>
        <v/>
      </c>
    </row>
    <row r="566" spans="1:10" x14ac:dyDescent="0.3">
      <c r="A566" s="102"/>
      <c r="B566" s="102"/>
      <c r="C566" s="102"/>
      <c r="D566" s="102"/>
      <c r="E566" s="66">
        <f t="shared" ref="E566:E595" si="101">D566*C566</f>
        <v>0</v>
      </c>
      <c r="F566" s="259"/>
      <c r="G566" s="259"/>
      <c r="H566" s="249" t="str">
        <f t="shared" si="98"/>
        <v/>
      </c>
      <c r="I566" s="102" t="str">
        <f t="shared" si="99"/>
        <v/>
      </c>
      <c r="J566" s="102" t="str">
        <f t="shared" si="100"/>
        <v/>
      </c>
    </row>
    <row r="567" spans="1:10" x14ac:dyDescent="0.3">
      <c r="A567" s="102"/>
      <c r="B567" s="102"/>
      <c r="C567" s="102"/>
      <c r="D567" s="102"/>
      <c r="E567" s="66">
        <f t="shared" si="101"/>
        <v>0</v>
      </c>
      <c r="F567" s="259"/>
      <c r="G567" s="259"/>
      <c r="H567" s="249" t="str">
        <f t="shared" si="98"/>
        <v/>
      </c>
      <c r="I567" s="102" t="str">
        <f t="shared" si="99"/>
        <v/>
      </c>
      <c r="J567" s="102" t="str">
        <f t="shared" si="100"/>
        <v/>
      </c>
    </row>
    <row r="568" spans="1:10" x14ac:dyDescent="0.3">
      <c r="A568" s="102"/>
      <c r="B568" s="102"/>
      <c r="C568" s="102"/>
      <c r="D568" s="102"/>
      <c r="E568" s="66">
        <f t="shared" si="101"/>
        <v>0</v>
      </c>
      <c r="F568" s="259"/>
      <c r="G568" s="259"/>
      <c r="H568" s="249" t="str">
        <f t="shared" si="98"/>
        <v/>
      </c>
      <c r="I568" s="102" t="str">
        <f t="shared" si="99"/>
        <v/>
      </c>
      <c r="J568" s="102" t="str">
        <f t="shared" si="100"/>
        <v/>
      </c>
    </row>
    <row r="569" spans="1:10" x14ac:dyDescent="0.3">
      <c r="A569" s="102"/>
      <c r="B569" s="102"/>
      <c r="C569" s="102"/>
      <c r="D569" s="102"/>
      <c r="E569" s="66">
        <f t="shared" si="101"/>
        <v>0</v>
      </c>
      <c r="F569" s="259"/>
      <c r="G569" s="259"/>
      <c r="H569" s="249" t="str">
        <f t="shared" si="98"/>
        <v/>
      </c>
      <c r="I569" s="102" t="str">
        <f t="shared" si="99"/>
        <v/>
      </c>
      <c r="J569" s="102" t="str">
        <f t="shared" si="100"/>
        <v/>
      </c>
    </row>
    <row r="570" spans="1:10" x14ac:dyDescent="0.3">
      <c r="A570" s="102"/>
      <c r="B570" s="102"/>
      <c r="C570" s="102"/>
      <c r="D570" s="102"/>
      <c r="E570" s="66">
        <f t="shared" si="101"/>
        <v>0</v>
      </c>
      <c r="F570" s="259"/>
      <c r="G570" s="259"/>
      <c r="H570" s="249" t="str">
        <f t="shared" si="98"/>
        <v/>
      </c>
      <c r="I570" s="102" t="str">
        <f t="shared" si="99"/>
        <v/>
      </c>
      <c r="J570" s="102" t="str">
        <f t="shared" si="100"/>
        <v/>
      </c>
    </row>
    <row r="571" spans="1:10" x14ac:dyDescent="0.3">
      <c r="A571" s="102"/>
      <c r="B571" s="102"/>
      <c r="C571" s="102"/>
      <c r="D571" s="102"/>
      <c r="E571" s="66">
        <f t="shared" si="101"/>
        <v>0</v>
      </c>
      <c r="F571" s="259"/>
      <c r="G571" s="259"/>
      <c r="H571" s="249" t="str">
        <f t="shared" si="98"/>
        <v/>
      </c>
      <c r="I571" s="102" t="str">
        <f t="shared" si="99"/>
        <v/>
      </c>
      <c r="J571" s="102" t="str">
        <f t="shared" si="100"/>
        <v/>
      </c>
    </row>
    <row r="572" spans="1:10" x14ac:dyDescent="0.3">
      <c r="A572" s="102"/>
      <c r="B572" s="102"/>
      <c r="C572" s="102"/>
      <c r="D572" s="102"/>
      <c r="E572" s="66">
        <f t="shared" si="101"/>
        <v>0</v>
      </c>
      <c r="F572" s="259"/>
      <c r="G572" s="259"/>
      <c r="H572" s="249" t="str">
        <f t="shared" si="98"/>
        <v/>
      </c>
      <c r="I572" s="102" t="str">
        <f t="shared" si="99"/>
        <v/>
      </c>
      <c r="J572" s="102" t="str">
        <f t="shared" si="100"/>
        <v/>
      </c>
    </row>
    <row r="573" spans="1:10" x14ac:dyDescent="0.3">
      <c r="A573" s="102"/>
      <c r="B573" s="102"/>
      <c r="C573" s="104"/>
      <c r="D573" s="104"/>
      <c r="E573" s="66">
        <f t="shared" si="101"/>
        <v>0</v>
      </c>
      <c r="F573" s="259"/>
      <c r="G573" s="259"/>
      <c r="H573" s="249" t="str">
        <f t="shared" si="98"/>
        <v/>
      </c>
      <c r="I573" s="102" t="str">
        <f t="shared" si="99"/>
        <v/>
      </c>
      <c r="J573" s="102" t="str">
        <f t="shared" si="100"/>
        <v/>
      </c>
    </row>
    <row r="574" spans="1:10" x14ac:dyDescent="0.3">
      <c r="A574" s="102"/>
      <c r="B574" s="102"/>
      <c r="C574" s="104"/>
      <c r="D574" s="104"/>
      <c r="E574" s="66">
        <f t="shared" si="101"/>
        <v>0</v>
      </c>
      <c r="F574" s="259"/>
      <c r="G574" s="259"/>
      <c r="H574" s="249" t="str">
        <f t="shared" si="98"/>
        <v/>
      </c>
      <c r="I574" s="102" t="str">
        <f t="shared" si="99"/>
        <v/>
      </c>
      <c r="J574" s="102" t="str">
        <f t="shared" si="100"/>
        <v/>
      </c>
    </row>
    <row r="575" spans="1:10" x14ac:dyDescent="0.3">
      <c r="A575" s="102"/>
      <c r="B575" s="102"/>
      <c r="C575" s="104"/>
      <c r="D575" s="104"/>
      <c r="E575" s="66">
        <f t="shared" si="101"/>
        <v>0</v>
      </c>
      <c r="F575" s="259"/>
      <c r="G575" s="259"/>
      <c r="H575" s="249" t="str">
        <f t="shared" si="98"/>
        <v/>
      </c>
      <c r="I575" s="102" t="str">
        <f t="shared" si="99"/>
        <v/>
      </c>
      <c r="J575" s="102" t="str">
        <f t="shared" si="100"/>
        <v/>
      </c>
    </row>
    <row r="576" spans="1:10" x14ac:dyDescent="0.3">
      <c r="A576" s="102"/>
      <c r="B576" s="102"/>
      <c r="C576" s="104"/>
      <c r="D576" s="104"/>
      <c r="E576" s="66">
        <f t="shared" si="101"/>
        <v>0</v>
      </c>
      <c r="F576" s="259"/>
      <c r="G576" s="259"/>
      <c r="H576" s="249" t="str">
        <f t="shared" si="98"/>
        <v/>
      </c>
      <c r="I576" s="102" t="str">
        <f t="shared" si="99"/>
        <v/>
      </c>
      <c r="J576" s="102" t="str">
        <f t="shared" si="100"/>
        <v/>
      </c>
    </row>
    <row r="577" spans="1:10" x14ac:dyDescent="0.3">
      <c r="A577" s="102"/>
      <c r="B577" s="102"/>
      <c r="C577" s="104"/>
      <c r="D577" s="104"/>
      <c r="E577" s="66">
        <f t="shared" si="101"/>
        <v>0</v>
      </c>
      <c r="F577" s="259"/>
      <c r="G577" s="259"/>
      <c r="H577" s="249" t="str">
        <f t="shared" si="98"/>
        <v/>
      </c>
      <c r="I577" s="102" t="str">
        <f t="shared" si="99"/>
        <v/>
      </c>
      <c r="J577" s="102" t="str">
        <f t="shared" si="100"/>
        <v/>
      </c>
    </row>
    <row r="578" spans="1:10" x14ac:dyDescent="0.3">
      <c r="A578" s="102"/>
      <c r="B578" s="102"/>
      <c r="C578" s="104"/>
      <c r="D578" s="104"/>
      <c r="E578" s="66">
        <f t="shared" si="101"/>
        <v>0</v>
      </c>
      <c r="F578" s="259"/>
      <c r="G578" s="259"/>
      <c r="H578" s="249" t="str">
        <f t="shared" si="98"/>
        <v/>
      </c>
      <c r="I578" s="102" t="str">
        <f t="shared" si="99"/>
        <v/>
      </c>
      <c r="J578" s="102" t="str">
        <f t="shared" si="100"/>
        <v/>
      </c>
    </row>
    <row r="579" spans="1:10" x14ac:dyDescent="0.3">
      <c r="A579" s="102"/>
      <c r="B579" s="102"/>
      <c r="C579" s="104"/>
      <c r="D579" s="104"/>
      <c r="E579" s="66">
        <f t="shared" si="101"/>
        <v>0</v>
      </c>
      <c r="F579" s="259"/>
      <c r="G579" s="259"/>
      <c r="H579" s="249" t="str">
        <f t="shared" si="98"/>
        <v/>
      </c>
      <c r="I579" s="102" t="str">
        <f t="shared" si="99"/>
        <v/>
      </c>
      <c r="J579" s="102" t="str">
        <f t="shared" si="100"/>
        <v/>
      </c>
    </row>
    <row r="580" spans="1:10" x14ac:dyDescent="0.3">
      <c r="A580" s="102"/>
      <c r="B580" s="102"/>
      <c r="C580" s="104"/>
      <c r="D580" s="104"/>
      <c r="E580" s="66">
        <f t="shared" si="101"/>
        <v>0</v>
      </c>
      <c r="F580" s="259"/>
      <c r="G580" s="259"/>
      <c r="H580" s="249" t="str">
        <f t="shared" si="98"/>
        <v/>
      </c>
      <c r="I580" s="102" t="str">
        <f t="shared" si="99"/>
        <v/>
      </c>
      <c r="J580" s="102" t="str">
        <f t="shared" si="100"/>
        <v/>
      </c>
    </row>
    <row r="581" spans="1:10" x14ac:dyDescent="0.3">
      <c r="A581" s="102"/>
      <c r="B581" s="102"/>
      <c r="C581" s="104"/>
      <c r="D581" s="104"/>
      <c r="E581" s="66">
        <f t="shared" si="101"/>
        <v>0</v>
      </c>
      <c r="F581" s="259"/>
      <c r="G581" s="259"/>
      <c r="H581" s="249" t="str">
        <f t="shared" si="98"/>
        <v/>
      </c>
      <c r="I581" s="102" t="str">
        <f t="shared" si="99"/>
        <v/>
      </c>
      <c r="J581" s="102" t="str">
        <f t="shared" si="100"/>
        <v/>
      </c>
    </row>
    <row r="582" spans="1:10" x14ac:dyDescent="0.3">
      <c r="A582" s="102"/>
      <c r="B582" s="102"/>
      <c r="C582" s="104"/>
      <c r="D582" s="104"/>
      <c r="E582" s="66">
        <f t="shared" si="101"/>
        <v>0</v>
      </c>
      <c r="F582" s="259"/>
      <c r="G582" s="259"/>
      <c r="H582" s="249" t="str">
        <f t="shared" si="98"/>
        <v/>
      </c>
      <c r="I582" s="102" t="str">
        <f t="shared" si="99"/>
        <v/>
      </c>
      <c r="J582" s="102" t="str">
        <f t="shared" si="100"/>
        <v/>
      </c>
    </row>
    <row r="583" spans="1:10" x14ac:dyDescent="0.3">
      <c r="A583" s="102"/>
      <c r="B583" s="102"/>
      <c r="C583" s="104"/>
      <c r="D583" s="104"/>
      <c r="E583" s="66">
        <f t="shared" si="101"/>
        <v>0</v>
      </c>
      <c r="F583" s="259"/>
      <c r="G583" s="259"/>
      <c r="H583" s="249" t="str">
        <f t="shared" si="98"/>
        <v/>
      </c>
      <c r="I583" s="102" t="str">
        <f t="shared" si="99"/>
        <v/>
      </c>
      <c r="J583" s="102" t="str">
        <f t="shared" si="100"/>
        <v/>
      </c>
    </row>
    <row r="584" spans="1:10" x14ac:dyDescent="0.3">
      <c r="A584" s="102"/>
      <c r="B584" s="102"/>
      <c r="C584" s="104"/>
      <c r="D584" s="104"/>
      <c r="E584" s="66">
        <f t="shared" si="101"/>
        <v>0</v>
      </c>
      <c r="F584" s="259"/>
      <c r="G584" s="259"/>
      <c r="H584" s="249" t="str">
        <f t="shared" si="98"/>
        <v/>
      </c>
      <c r="I584" s="102" t="str">
        <f t="shared" si="99"/>
        <v/>
      </c>
      <c r="J584" s="102" t="str">
        <f t="shared" si="100"/>
        <v/>
      </c>
    </row>
    <row r="585" spans="1:10" x14ac:dyDescent="0.3">
      <c r="A585" s="102"/>
      <c r="B585" s="102"/>
      <c r="C585" s="104"/>
      <c r="D585" s="104"/>
      <c r="E585" s="66">
        <f t="shared" si="101"/>
        <v>0</v>
      </c>
      <c r="F585" s="259"/>
      <c r="G585" s="259"/>
      <c r="H585" s="249" t="str">
        <f t="shared" si="98"/>
        <v/>
      </c>
      <c r="I585" s="102" t="str">
        <f t="shared" si="99"/>
        <v/>
      </c>
      <c r="J585" s="102" t="str">
        <f t="shared" si="100"/>
        <v/>
      </c>
    </row>
    <row r="586" spans="1:10" x14ac:dyDescent="0.3">
      <c r="A586" s="102"/>
      <c r="B586" s="102"/>
      <c r="C586" s="104"/>
      <c r="D586" s="104"/>
      <c r="E586" s="66">
        <f t="shared" si="101"/>
        <v>0</v>
      </c>
      <c r="F586" s="259"/>
      <c r="G586" s="259"/>
      <c r="H586" s="249" t="str">
        <f t="shared" si="98"/>
        <v/>
      </c>
      <c r="I586" s="102" t="str">
        <f t="shared" si="99"/>
        <v/>
      </c>
      <c r="J586" s="102" t="str">
        <f t="shared" si="100"/>
        <v/>
      </c>
    </row>
    <row r="587" spans="1:10" x14ac:dyDescent="0.3">
      <c r="A587" s="102"/>
      <c r="B587" s="102"/>
      <c r="C587" s="104"/>
      <c r="D587" s="104"/>
      <c r="E587" s="66">
        <f t="shared" si="101"/>
        <v>0</v>
      </c>
      <c r="F587" s="259"/>
      <c r="G587" s="259"/>
      <c r="H587" s="249" t="str">
        <f t="shared" si="98"/>
        <v/>
      </c>
      <c r="I587" s="102" t="str">
        <f t="shared" si="99"/>
        <v/>
      </c>
      <c r="J587" s="102" t="str">
        <f t="shared" si="100"/>
        <v/>
      </c>
    </row>
    <row r="588" spans="1:10" x14ac:dyDescent="0.3">
      <c r="A588" s="102"/>
      <c r="B588" s="102"/>
      <c r="C588" s="104"/>
      <c r="D588" s="104"/>
      <c r="E588" s="66">
        <f t="shared" si="101"/>
        <v>0</v>
      </c>
      <c r="F588" s="259"/>
      <c r="G588" s="259"/>
      <c r="H588" s="249" t="str">
        <f t="shared" si="98"/>
        <v/>
      </c>
      <c r="I588" s="102" t="str">
        <f t="shared" si="99"/>
        <v/>
      </c>
      <c r="J588" s="102" t="str">
        <f t="shared" si="100"/>
        <v/>
      </c>
    </row>
    <row r="589" spans="1:10" x14ac:dyDescent="0.3">
      <c r="A589" s="102"/>
      <c r="B589" s="102"/>
      <c r="C589" s="104"/>
      <c r="D589" s="104"/>
      <c r="E589" s="66">
        <f t="shared" si="101"/>
        <v>0</v>
      </c>
      <c r="F589" s="259"/>
      <c r="G589" s="259"/>
      <c r="H589" s="249" t="str">
        <f t="shared" si="98"/>
        <v/>
      </c>
      <c r="I589" s="102" t="str">
        <f t="shared" si="99"/>
        <v/>
      </c>
      <c r="J589" s="102" t="str">
        <f t="shared" si="100"/>
        <v/>
      </c>
    </row>
    <row r="590" spans="1:10" x14ac:dyDescent="0.3">
      <c r="A590" s="102"/>
      <c r="B590" s="102"/>
      <c r="C590" s="104"/>
      <c r="D590" s="104"/>
      <c r="E590" s="66">
        <f t="shared" si="101"/>
        <v>0</v>
      </c>
      <c r="F590" s="259"/>
      <c r="G590" s="259"/>
      <c r="H590" s="249" t="str">
        <f t="shared" si="98"/>
        <v/>
      </c>
      <c r="I590" s="102" t="str">
        <f t="shared" si="99"/>
        <v/>
      </c>
      <c r="J590" s="102" t="str">
        <f t="shared" si="100"/>
        <v/>
      </c>
    </row>
    <row r="591" spans="1:10" x14ac:dyDescent="0.3">
      <c r="A591" s="102"/>
      <c r="B591" s="102"/>
      <c r="C591" s="104"/>
      <c r="D591" s="104"/>
      <c r="E591" s="66">
        <f t="shared" si="101"/>
        <v>0</v>
      </c>
      <c r="F591" s="259"/>
      <c r="G591" s="259"/>
      <c r="H591" s="249" t="str">
        <f t="shared" si="98"/>
        <v/>
      </c>
      <c r="I591" s="102" t="str">
        <f t="shared" si="99"/>
        <v/>
      </c>
      <c r="J591" s="102" t="str">
        <f t="shared" si="100"/>
        <v/>
      </c>
    </row>
    <row r="592" spans="1:10" x14ac:dyDescent="0.3">
      <c r="A592" s="102"/>
      <c r="B592" s="102"/>
      <c r="C592" s="104"/>
      <c r="D592" s="104"/>
      <c r="E592" s="66">
        <f t="shared" si="101"/>
        <v>0</v>
      </c>
      <c r="F592" s="259"/>
      <c r="G592" s="259"/>
      <c r="H592" s="249" t="str">
        <f t="shared" si="98"/>
        <v/>
      </c>
      <c r="I592" s="102" t="str">
        <f t="shared" si="99"/>
        <v/>
      </c>
      <c r="J592" s="102" t="str">
        <f t="shared" si="100"/>
        <v/>
      </c>
    </row>
    <row r="593" spans="1:10" x14ac:dyDescent="0.3">
      <c r="A593" s="102"/>
      <c r="B593" s="102"/>
      <c r="C593" s="104"/>
      <c r="D593" s="104"/>
      <c r="E593" s="66">
        <f t="shared" si="101"/>
        <v>0</v>
      </c>
      <c r="F593" s="259"/>
      <c r="G593" s="259"/>
      <c r="H593" s="249" t="str">
        <f t="shared" si="98"/>
        <v/>
      </c>
      <c r="I593" s="102" t="str">
        <f t="shared" si="99"/>
        <v/>
      </c>
      <c r="J593" s="102" t="str">
        <f t="shared" si="100"/>
        <v/>
      </c>
    </row>
    <row r="594" spans="1:10" x14ac:dyDescent="0.3">
      <c r="A594" s="102"/>
      <c r="B594" s="102"/>
      <c r="C594" s="104"/>
      <c r="D594" s="104"/>
      <c r="E594" s="66">
        <f t="shared" si="101"/>
        <v>0</v>
      </c>
      <c r="F594" s="259"/>
      <c r="G594" s="259"/>
      <c r="H594" s="249" t="str">
        <f t="shared" si="98"/>
        <v/>
      </c>
      <c r="I594" s="102" t="str">
        <f t="shared" si="99"/>
        <v/>
      </c>
      <c r="J594" s="102" t="str">
        <f t="shared" si="100"/>
        <v/>
      </c>
    </row>
    <row r="595" spans="1:10" x14ac:dyDescent="0.3">
      <c r="A595" s="102"/>
      <c r="B595" s="102"/>
      <c r="C595" s="104"/>
      <c r="D595" s="104"/>
      <c r="E595" s="66">
        <f t="shared" si="101"/>
        <v>0</v>
      </c>
      <c r="F595" s="259"/>
      <c r="G595" s="259"/>
      <c r="H595" s="249" t="str">
        <f t="shared" si="98"/>
        <v/>
      </c>
      <c r="I595" s="102" t="str">
        <f t="shared" si="99"/>
        <v/>
      </c>
      <c r="J595" s="102" t="str">
        <f t="shared" si="100"/>
        <v/>
      </c>
    </row>
    <row r="596" spans="1:10" x14ac:dyDescent="0.3">
      <c r="A596" s="66"/>
      <c r="B596" s="70" t="s">
        <v>311</v>
      </c>
      <c r="C596" s="66"/>
      <c r="D596" s="66"/>
      <c r="E596" s="71">
        <f>SUM(E560:E595)</f>
        <v>0</v>
      </c>
      <c r="H596" s="250">
        <f>SUM(H560:H595)</f>
        <v>0</v>
      </c>
      <c r="I596" s="250">
        <f t="shared" ref="I596" si="102">SUM(I560:I595)</f>
        <v>0</v>
      </c>
      <c r="J596" s="250">
        <f t="shared" ref="J596" si="103">SUM(J560:J595)</f>
        <v>0</v>
      </c>
    </row>
    <row r="598" spans="1:10" x14ac:dyDescent="0.3">
      <c r="A598" s="354" t="s">
        <v>118</v>
      </c>
      <c r="B598" s="354"/>
      <c r="C598" s="354"/>
      <c r="D598" s="354"/>
      <c r="E598" s="354"/>
      <c r="F598" s="256" t="s">
        <v>286</v>
      </c>
      <c r="G598" s="257"/>
    </row>
    <row r="599" spans="1:10" ht="17.25" thickBot="1" x14ac:dyDescent="0.35">
      <c r="A599" s="56" t="s">
        <v>287</v>
      </c>
      <c r="B599" s="101" t="s">
        <v>45</v>
      </c>
      <c r="C599" s="57"/>
      <c r="D599" s="58"/>
      <c r="E599" s="58">
        <f>IFERROR(VLOOKUP(B599,Admin_Lists!$A$9:$B$49,2,FALSE),"")</f>
        <v>0</v>
      </c>
    </row>
    <row r="600" spans="1:10" ht="17.25" x14ac:dyDescent="0.3">
      <c r="A600" s="190"/>
      <c r="B600" s="191" t="s">
        <v>315</v>
      </c>
      <c r="C600" s="353">
        <f>'Sq. Ft. Area Individual Files'!D569</f>
        <v>0</v>
      </c>
      <c r="D600" s="353"/>
      <c r="E600" s="234">
        <f>'Sq. Ft. Area Individual Files'!C570</f>
        <v>0</v>
      </c>
    </row>
    <row r="601" spans="1:10" ht="47.25" x14ac:dyDescent="0.3">
      <c r="A601" s="63" t="s">
        <v>290</v>
      </c>
      <c r="B601" s="64" t="s">
        <v>291</v>
      </c>
      <c r="C601" s="64" t="s">
        <v>292</v>
      </c>
      <c r="D601" s="64" t="s">
        <v>293</v>
      </c>
      <c r="E601" s="64" t="s">
        <v>294</v>
      </c>
      <c r="F601" s="64" t="s">
        <v>295</v>
      </c>
      <c r="G601" s="64" t="s">
        <v>296</v>
      </c>
      <c r="H601" s="64" t="s">
        <v>297</v>
      </c>
      <c r="I601" s="64" t="s">
        <v>298</v>
      </c>
      <c r="J601" s="64" t="s">
        <v>299</v>
      </c>
    </row>
    <row r="602" spans="1:10" x14ac:dyDescent="0.3">
      <c r="A602" s="102"/>
      <c r="B602" s="102"/>
      <c r="C602" s="103"/>
      <c r="D602" s="103"/>
      <c r="E602" s="67">
        <f t="shared" ref="E602:E607" si="104">C602*D602</f>
        <v>0</v>
      </c>
      <c r="F602" s="259"/>
      <c r="G602" s="259"/>
      <c r="H602" s="249" t="str">
        <f t="shared" ref="H602:H637" si="105">IF(AND(F602="Yes",Facility_Type="Commercial"),(E602/1000*0.14),IF(AND(F602="Yes",Facility_Type="Industrial",G602="Non-High Bay"),(E602/1000*0.18),IF(AND(F602="Yes",Facility_Type="Schools &amp; Government",G602="Non-High Bay"),(E602/1000*0.14),"")))</f>
        <v/>
      </c>
      <c r="I602" s="102" t="str">
        <f t="shared" ref="I602:I637" si="106">IF(AND(F602="Yes",Facility_Type="Commercial"),((1-SFBASE_Commercial)-(1-SFE_Commercial))*E602/1000*Hrs_Commercial,IF(AND(F602="Yes",Facility_Type="Industrial",G602="Non-High Bay"),((1-SFBASE_Industrial)-(1-SFE_Industrial))*E602/1000*Hrs_Industrial,IF(AND(F602="Yes",Facility_Type="Schools &amp; Government",G602="Non-High Bay"),(((1-SFBASE_SG)-(1-SFE_SG))*E602/1000*Hrs_SG),"")))</f>
        <v/>
      </c>
      <c r="J602" s="102" t="str">
        <f t="shared" ref="J602:J637" si="107">IFERROR(I602*EUL,"")</f>
        <v/>
      </c>
    </row>
    <row r="603" spans="1:10" x14ac:dyDescent="0.3">
      <c r="A603" s="102"/>
      <c r="B603" s="102"/>
      <c r="C603" s="103"/>
      <c r="D603" s="103"/>
      <c r="E603" s="67">
        <f t="shared" si="104"/>
        <v>0</v>
      </c>
      <c r="F603" s="259"/>
      <c r="G603" s="259"/>
      <c r="H603" s="249" t="str">
        <f t="shared" si="105"/>
        <v/>
      </c>
      <c r="I603" s="102" t="str">
        <f t="shared" si="106"/>
        <v/>
      </c>
      <c r="J603" s="102" t="str">
        <f t="shared" si="107"/>
        <v/>
      </c>
    </row>
    <row r="604" spans="1:10" x14ac:dyDescent="0.3">
      <c r="A604" s="102"/>
      <c r="B604" s="102"/>
      <c r="C604" s="103"/>
      <c r="D604" s="103"/>
      <c r="E604" s="67">
        <f t="shared" si="104"/>
        <v>0</v>
      </c>
      <c r="F604" s="259"/>
      <c r="G604" s="259"/>
      <c r="H604" s="249" t="str">
        <f t="shared" si="105"/>
        <v/>
      </c>
      <c r="I604" s="102" t="str">
        <f t="shared" si="106"/>
        <v/>
      </c>
      <c r="J604" s="102" t="str">
        <f t="shared" si="107"/>
        <v/>
      </c>
    </row>
    <row r="605" spans="1:10" x14ac:dyDescent="0.3">
      <c r="A605" s="102"/>
      <c r="B605" s="102"/>
      <c r="C605" s="103"/>
      <c r="D605" s="103"/>
      <c r="E605" s="67">
        <f t="shared" si="104"/>
        <v>0</v>
      </c>
      <c r="F605" s="259"/>
      <c r="G605" s="259"/>
      <c r="H605" s="249" t="str">
        <f t="shared" si="105"/>
        <v/>
      </c>
      <c r="I605" s="102" t="str">
        <f t="shared" si="106"/>
        <v/>
      </c>
      <c r="J605" s="102" t="str">
        <f t="shared" si="107"/>
        <v/>
      </c>
    </row>
    <row r="606" spans="1:10" x14ac:dyDescent="0.3">
      <c r="A606" s="102"/>
      <c r="B606" s="102"/>
      <c r="C606" s="103"/>
      <c r="D606" s="103"/>
      <c r="E606" s="67">
        <f t="shared" si="104"/>
        <v>0</v>
      </c>
      <c r="F606" s="259"/>
      <c r="G606" s="259"/>
      <c r="H606" s="249" t="str">
        <f t="shared" si="105"/>
        <v/>
      </c>
      <c r="I606" s="102" t="str">
        <f t="shared" si="106"/>
        <v/>
      </c>
      <c r="J606" s="102" t="str">
        <f t="shared" si="107"/>
        <v/>
      </c>
    </row>
    <row r="607" spans="1:10" x14ac:dyDescent="0.3">
      <c r="A607" s="102"/>
      <c r="B607" s="102"/>
      <c r="C607" s="103"/>
      <c r="D607" s="103"/>
      <c r="E607" s="67">
        <f t="shared" si="104"/>
        <v>0</v>
      </c>
      <c r="F607" s="259"/>
      <c r="G607" s="259"/>
      <c r="H607" s="249" t="str">
        <f t="shared" si="105"/>
        <v/>
      </c>
      <c r="I607" s="102" t="str">
        <f t="shared" si="106"/>
        <v/>
      </c>
      <c r="J607" s="102" t="str">
        <f t="shared" si="107"/>
        <v/>
      </c>
    </row>
    <row r="608" spans="1:10" x14ac:dyDescent="0.3">
      <c r="A608" s="102"/>
      <c r="B608" s="102"/>
      <c r="C608" s="102"/>
      <c r="D608" s="102"/>
      <c r="E608" s="66">
        <f t="shared" ref="E608:E637" si="108">D608*C608</f>
        <v>0</v>
      </c>
      <c r="F608" s="259"/>
      <c r="G608" s="259"/>
      <c r="H608" s="249" t="str">
        <f t="shared" si="105"/>
        <v/>
      </c>
      <c r="I608" s="102" t="str">
        <f t="shared" si="106"/>
        <v/>
      </c>
      <c r="J608" s="102" t="str">
        <f t="shared" si="107"/>
        <v/>
      </c>
    </row>
    <row r="609" spans="1:10" x14ac:dyDescent="0.3">
      <c r="A609" s="102"/>
      <c r="B609" s="102"/>
      <c r="C609" s="102"/>
      <c r="D609" s="102"/>
      <c r="E609" s="66">
        <f t="shared" si="108"/>
        <v>0</v>
      </c>
      <c r="F609" s="259"/>
      <c r="G609" s="259"/>
      <c r="H609" s="249" t="str">
        <f t="shared" si="105"/>
        <v/>
      </c>
      <c r="I609" s="102" t="str">
        <f t="shared" si="106"/>
        <v/>
      </c>
      <c r="J609" s="102" t="str">
        <f t="shared" si="107"/>
        <v/>
      </c>
    </row>
    <row r="610" spans="1:10" x14ac:dyDescent="0.3">
      <c r="A610" s="102"/>
      <c r="B610" s="102"/>
      <c r="C610" s="102"/>
      <c r="D610" s="102"/>
      <c r="E610" s="66">
        <f t="shared" si="108"/>
        <v>0</v>
      </c>
      <c r="F610" s="259"/>
      <c r="G610" s="259"/>
      <c r="H610" s="249" t="str">
        <f t="shared" si="105"/>
        <v/>
      </c>
      <c r="I610" s="102" t="str">
        <f t="shared" si="106"/>
        <v/>
      </c>
      <c r="J610" s="102" t="str">
        <f t="shared" si="107"/>
        <v/>
      </c>
    </row>
    <row r="611" spans="1:10" x14ac:dyDescent="0.3">
      <c r="A611" s="102"/>
      <c r="B611" s="102"/>
      <c r="C611" s="102"/>
      <c r="D611" s="102"/>
      <c r="E611" s="66">
        <f t="shared" si="108"/>
        <v>0</v>
      </c>
      <c r="F611" s="259"/>
      <c r="G611" s="259"/>
      <c r="H611" s="249" t="str">
        <f t="shared" si="105"/>
        <v/>
      </c>
      <c r="I611" s="102" t="str">
        <f t="shared" si="106"/>
        <v/>
      </c>
      <c r="J611" s="102" t="str">
        <f t="shared" si="107"/>
        <v/>
      </c>
    </row>
    <row r="612" spans="1:10" x14ac:dyDescent="0.3">
      <c r="A612" s="102"/>
      <c r="B612" s="102"/>
      <c r="C612" s="102"/>
      <c r="D612" s="102"/>
      <c r="E612" s="66">
        <f t="shared" si="108"/>
        <v>0</v>
      </c>
      <c r="F612" s="259"/>
      <c r="G612" s="259"/>
      <c r="H612" s="249" t="str">
        <f t="shared" si="105"/>
        <v/>
      </c>
      <c r="I612" s="102" t="str">
        <f t="shared" si="106"/>
        <v/>
      </c>
      <c r="J612" s="102" t="str">
        <f t="shared" si="107"/>
        <v/>
      </c>
    </row>
    <row r="613" spans="1:10" x14ac:dyDescent="0.3">
      <c r="A613" s="102"/>
      <c r="B613" s="102"/>
      <c r="C613" s="102"/>
      <c r="D613" s="102"/>
      <c r="E613" s="66">
        <f t="shared" si="108"/>
        <v>0</v>
      </c>
      <c r="F613" s="259"/>
      <c r="G613" s="259"/>
      <c r="H613" s="249" t="str">
        <f t="shared" si="105"/>
        <v/>
      </c>
      <c r="I613" s="102" t="str">
        <f t="shared" si="106"/>
        <v/>
      </c>
      <c r="J613" s="102" t="str">
        <f t="shared" si="107"/>
        <v/>
      </c>
    </row>
    <row r="614" spans="1:10" x14ac:dyDescent="0.3">
      <c r="A614" s="102"/>
      <c r="B614" s="102"/>
      <c r="C614" s="102"/>
      <c r="D614" s="102"/>
      <c r="E614" s="66">
        <f t="shared" si="108"/>
        <v>0</v>
      </c>
      <c r="F614" s="259"/>
      <c r="G614" s="259"/>
      <c r="H614" s="249" t="str">
        <f t="shared" si="105"/>
        <v/>
      </c>
      <c r="I614" s="102" t="str">
        <f t="shared" si="106"/>
        <v/>
      </c>
      <c r="J614" s="102" t="str">
        <f t="shared" si="107"/>
        <v/>
      </c>
    </row>
    <row r="615" spans="1:10" x14ac:dyDescent="0.3">
      <c r="A615" s="102"/>
      <c r="B615" s="102"/>
      <c r="C615" s="104"/>
      <c r="D615" s="104"/>
      <c r="E615" s="66">
        <f t="shared" si="108"/>
        <v>0</v>
      </c>
      <c r="F615" s="259"/>
      <c r="G615" s="259"/>
      <c r="H615" s="249" t="str">
        <f t="shared" si="105"/>
        <v/>
      </c>
      <c r="I615" s="102" t="str">
        <f t="shared" si="106"/>
        <v/>
      </c>
      <c r="J615" s="102" t="str">
        <f t="shared" si="107"/>
        <v/>
      </c>
    </row>
    <row r="616" spans="1:10" x14ac:dyDescent="0.3">
      <c r="A616" s="102"/>
      <c r="B616" s="102"/>
      <c r="C616" s="104"/>
      <c r="D616" s="104"/>
      <c r="E616" s="66">
        <f t="shared" si="108"/>
        <v>0</v>
      </c>
      <c r="F616" s="259"/>
      <c r="G616" s="259"/>
      <c r="H616" s="249" t="str">
        <f t="shared" si="105"/>
        <v/>
      </c>
      <c r="I616" s="102" t="str">
        <f t="shared" si="106"/>
        <v/>
      </c>
      <c r="J616" s="102" t="str">
        <f t="shared" si="107"/>
        <v/>
      </c>
    </row>
    <row r="617" spans="1:10" x14ac:dyDescent="0.3">
      <c r="A617" s="102"/>
      <c r="B617" s="102"/>
      <c r="C617" s="104"/>
      <c r="D617" s="104"/>
      <c r="E617" s="66">
        <f t="shared" si="108"/>
        <v>0</v>
      </c>
      <c r="F617" s="259"/>
      <c r="G617" s="259"/>
      <c r="H617" s="249" t="str">
        <f t="shared" si="105"/>
        <v/>
      </c>
      <c r="I617" s="102" t="str">
        <f t="shared" si="106"/>
        <v/>
      </c>
      <c r="J617" s="102" t="str">
        <f t="shared" si="107"/>
        <v/>
      </c>
    </row>
    <row r="618" spans="1:10" x14ac:dyDescent="0.3">
      <c r="A618" s="102"/>
      <c r="B618" s="102"/>
      <c r="C618" s="104"/>
      <c r="D618" s="104"/>
      <c r="E618" s="66">
        <f t="shared" si="108"/>
        <v>0</v>
      </c>
      <c r="F618" s="259"/>
      <c r="G618" s="259"/>
      <c r="H618" s="249" t="str">
        <f t="shared" si="105"/>
        <v/>
      </c>
      <c r="I618" s="102" t="str">
        <f t="shared" si="106"/>
        <v/>
      </c>
      <c r="J618" s="102" t="str">
        <f t="shared" si="107"/>
        <v/>
      </c>
    </row>
    <row r="619" spans="1:10" x14ac:dyDescent="0.3">
      <c r="A619" s="102"/>
      <c r="B619" s="102"/>
      <c r="C619" s="104"/>
      <c r="D619" s="104"/>
      <c r="E619" s="66">
        <f t="shared" si="108"/>
        <v>0</v>
      </c>
      <c r="F619" s="259"/>
      <c r="G619" s="259"/>
      <c r="H619" s="249" t="str">
        <f t="shared" si="105"/>
        <v/>
      </c>
      <c r="I619" s="102" t="str">
        <f t="shared" si="106"/>
        <v/>
      </c>
      <c r="J619" s="102" t="str">
        <f t="shared" si="107"/>
        <v/>
      </c>
    </row>
    <row r="620" spans="1:10" x14ac:dyDescent="0.3">
      <c r="A620" s="102"/>
      <c r="B620" s="102"/>
      <c r="C620" s="104"/>
      <c r="D620" s="104"/>
      <c r="E620" s="66">
        <f t="shared" si="108"/>
        <v>0</v>
      </c>
      <c r="F620" s="259"/>
      <c r="G620" s="259"/>
      <c r="H620" s="249" t="str">
        <f t="shared" si="105"/>
        <v/>
      </c>
      <c r="I620" s="102" t="str">
        <f t="shared" si="106"/>
        <v/>
      </c>
      <c r="J620" s="102" t="str">
        <f t="shared" si="107"/>
        <v/>
      </c>
    </row>
    <row r="621" spans="1:10" x14ac:dyDescent="0.3">
      <c r="A621" s="102"/>
      <c r="B621" s="102"/>
      <c r="C621" s="104"/>
      <c r="D621" s="104"/>
      <c r="E621" s="66">
        <f t="shared" si="108"/>
        <v>0</v>
      </c>
      <c r="F621" s="259"/>
      <c r="G621" s="259"/>
      <c r="H621" s="249" t="str">
        <f t="shared" si="105"/>
        <v/>
      </c>
      <c r="I621" s="102" t="str">
        <f t="shared" si="106"/>
        <v/>
      </c>
      <c r="J621" s="102" t="str">
        <f t="shared" si="107"/>
        <v/>
      </c>
    </row>
    <row r="622" spans="1:10" x14ac:dyDescent="0.3">
      <c r="A622" s="102"/>
      <c r="B622" s="102"/>
      <c r="C622" s="104"/>
      <c r="D622" s="104"/>
      <c r="E622" s="66">
        <f t="shared" si="108"/>
        <v>0</v>
      </c>
      <c r="F622" s="259"/>
      <c r="G622" s="259"/>
      <c r="H622" s="249" t="str">
        <f t="shared" si="105"/>
        <v/>
      </c>
      <c r="I622" s="102" t="str">
        <f t="shared" si="106"/>
        <v/>
      </c>
      <c r="J622" s="102" t="str">
        <f t="shared" si="107"/>
        <v/>
      </c>
    </row>
    <row r="623" spans="1:10" x14ac:dyDescent="0.3">
      <c r="A623" s="102"/>
      <c r="B623" s="102"/>
      <c r="C623" s="104"/>
      <c r="D623" s="104"/>
      <c r="E623" s="66">
        <f t="shared" si="108"/>
        <v>0</v>
      </c>
      <c r="F623" s="259"/>
      <c r="G623" s="259"/>
      <c r="H623" s="249" t="str">
        <f t="shared" si="105"/>
        <v/>
      </c>
      <c r="I623" s="102" t="str">
        <f t="shared" si="106"/>
        <v/>
      </c>
      <c r="J623" s="102" t="str">
        <f t="shared" si="107"/>
        <v/>
      </c>
    </row>
    <row r="624" spans="1:10" x14ac:dyDescent="0.3">
      <c r="A624" s="102"/>
      <c r="B624" s="102"/>
      <c r="C624" s="104"/>
      <c r="D624" s="104"/>
      <c r="E624" s="66">
        <f t="shared" si="108"/>
        <v>0</v>
      </c>
      <c r="F624" s="259"/>
      <c r="G624" s="259"/>
      <c r="H624" s="249" t="str">
        <f t="shared" si="105"/>
        <v/>
      </c>
      <c r="I624" s="102" t="str">
        <f t="shared" si="106"/>
        <v/>
      </c>
      <c r="J624" s="102" t="str">
        <f t="shared" si="107"/>
        <v/>
      </c>
    </row>
    <row r="625" spans="1:10" x14ac:dyDescent="0.3">
      <c r="A625" s="102"/>
      <c r="B625" s="102"/>
      <c r="C625" s="104"/>
      <c r="D625" s="104"/>
      <c r="E625" s="66">
        <f t="shared" si="108"/>
        <v>0</v>
      </c>
      <c r="F625" s="259"/>
      <c r="G625" s="259"/>
      <c r="H625" s="249" t="str">
        <f t="shared" si="105"/>
        <v/>
      </c>
      <c r="I625" s="102" t="str">
        <f t="shared" si="106"/>
        <v/>
      </c>
      <c r="J625" s="102" t="str">
        <f t="shared" si="107"/>
        <v/>
      </c>
    </row>
    <row r="626" spans="1:10" x14ac:dyDescent="0.3">
      <c r="A626" s="102"/>
      <c r="B626" s="102"/>
      <c r="C626" s="104"/>
      <c r="D626" s="104"/>
      <c r="E626" s="66">
        <f t="shared" si="108"/>
        <v>0</v>
      </c>
      <c r="F626" s="259"/>
      <c r="G626" s="259"/>
      <c r="H626" s="249" t="str">
        <f t="shared" si="105"/>
        <v/>
      </c>
      <c r="I626" s="102" t="str">
        <f t="shared" si="106"/>
        <v/>
      </c>
      <c r="J626" s="102" t="str">
        <f t="shared" si="107"/>
        <v/>
      </c>
    </row>
    <row r="627" spans="1:10" x14ac:dyDescent="0.3">
      <c r="A627" s="102"/>
      <c r="B627" s="102"/>
      <c r="C627" s="104"/>
      <c r="D627" s="104"/>
      <c r="E627" s="66">
        <f t="shared" si="108"/>
        <v>0</v>
      </c>
      <c r="F627" s="259"/>
      <c r="G627" s="259"/>
      <c r="H627" s="249" t="str">
        <f t="shared" si="105"/>
        <v/>
      </c>
      <c r="I627" s="102" t="str">
        <f t="shared" si="106"/>
        <v/>
      </c>
      <c r="J627" s="102" t="str">
        <f t="shared" si="107"/>
        <v/>
      </c>
    </row>
    <row r="628" spans="1:10" x14ac:dyDescent="0.3">
      <c r="A628" s="102"/>
      <c r="B628" s="102"/>
      <c r="C628" s="104"/>
      <c r="D628" s="104"/>
      <c r="E628" s="66">
        <f t="shared" si="108"/>
        <v>0</v>
      </c>
      <c r="F628" s="259"/>
      <c r="G628" s="259"/>
      <c r="H628" s="249" t="str">
        <f t="shared" si="105"/>
        <v/>
      </c>
      <c r="I628" s="102" t="str">
        <f t="shared" si="106"/>
        <v/>
      </c>
      <c r="J628" s="102" t="str">
        <f t="shared" si="107"/>
        <v/>
      </c>
    </row>
    <row r="629" spans="1:10" x14ac:dyDescent="0.3">
      <c r="A629" s="102"/>
      <c r="B629" s="102"/>
      <c r="C629" s="104"/>
      <c r="D629" s="104"/>
      <c r="E629" s="66">
        <f t="shared" si="108"/>
        <v>0</v>
      </c>
      <c r="F629" s="259"/>
      <c r="G629" s="259"/>
      <c r="H629" s="249" t="str">
        <f t="shared" si="105"/>
        <v/>
      </c>
      <c r="I629" s="102" t="str">
        <f t="shared" si="106"/>
        <v/>
      </c>
      <c r="J629" s="102" t="str">
        <f t="shared" si="107"/>
        <v/>
      </c>
    </row>
    <row r="630" spans="1:10" x14ac:dyDescent="0.3">
      <c r="A630" s="102"/>
      <c r="B630" s="102"/>
      <c r="C630" s="104"/>
      <c r="D630" s="104"/>
      <c r="E630" s="66">
        <f t="shared" si="108"/>
        <v>0</v>
      </c>
      <c r="F630" s="259"/>
      <c r="G630" s="259"/>
      <c r="H630" s="249" t="str">
        <f t="shared" si="105"/>
        <v/>
      </c>
      <c r="I630" s="102" t="str">
        <f t="shared" si="106"/>
        <v/>
      </c>
      <c r="J630" s="102" t="str">
        <f t="shared" si="107"/>
        <v/>
      </c>
    </row>
    <row r="631" spans="1:10" x14ac:dyDescent="0.3">
      <c r="A631" s="102"/>
      <c r="B631" s="102"/>
      <c r="C631" s="104"/>
      <c r="D631" s="104"/>
      <c r="E631" s="66">
        <f t="shared" si="108"/>
        <v>0</v>
      </c>
      <c r="F631" s="259"/>
      <c r="G631" s="259"/>
      <c r="H631" s="249" t="str">
        <f t="shared" si="105"/>
        <v/>
      </c>
      <c r="I631" s="102" t="str">
        <f t="shared" si="106"/>
        <v/>
      </c>
      <c r="J631" s="102" t="str">
        <f t="shared" si="107"/>
        <v/>
      </c>
    </row>
    <row r="632" spans="1:10" x14ac:dyDescent="0.3">
      <c r="A632" s="102"/>
      <c r="B632" s="102"/>
      <c r="C632" s="104"/>
      <c r="D632" s="104"/>
      <c r="E632" s="66">
        <f t="shared" si="108"/>
        <v>0</v>
      </c>
      <c r="F632" s="259"/>
      <c r="G632" s="259"/>
      <c r="H632" s="249" t="str">
        <f t="shared" si="105"/>
        <v/>
      </c>
      <c r="I632" s="102" t="str">
        <f t="shared" si="106"/>
        <v/>
      </c>
      <c r="J632" s="102" t="str">
        <f t="shared" si="107"/>
        <v/>
      </c>
    </row>
    <row r="633" spans="1:10" x14ac:dyDescent="0.3">
      <c r="A633" s="102"/>
      <c r="B633" s="102"/>
      <c r="C633" s="104"/>
      <c r="D633" s="104"/>
      <c r="E633" s="66">
        <f t="shared" si="108"/>
        <v>0</v>
      </c>
      <c r="F633" s="259"/>
      <c r="G633" s="259"/>
      <c r="H633" s="249" t="str">
        <f t="shared" si="105"/>
        <v/>
      </c>
      <c r="I633" s="102" t="str">
        <f t="shared" si="106"/>
        <v/>
      </c>
      <c r="J633" s="102" t="str">
        <f t="shared" si="107"/>
        <v/>
      </c>
    </row>
    <row r="634" spans="1:10" x14ac:dyDescent="0.3">
      <c r="A634" s="102"/>
      <c r="B634" s="102"/>
      <c r="C634" s="104"/>
      <c r="D634" s="104"/>
      <c r="E634" s="66">
        <f t="shared" si="108"/>
        <v>0</v>
      </c>
      <c r="F634" s="259"/>
      <c r="G634" s="259"/>
      <c r="H634" s="249" t="str">
        <f t="shared" si="105"/>
        <v/>
      </c>
      <c r="I634" s="102" t="str">
        <f t="shared" si="106"/>
        <v/>
      </c>
      <c r="J634" s="102" t="str">
        <f t="shared" si="107"/>
        <v/>
      </c>
    </row>
    <row r="635" spans="1:10" x14ac:dyDescent="0.3">
      <c r="A635" s="102"/>
      <c r="B635" s="102"/>
      <c r="C635" s="104"/>
      <c r="D635" s="104"/>
      <c r="E635" s="66">
        <f t="shared" si="108"/>
        <v>0</v>
      </c>
      <c r="F635" s="259"/>
      <c r="G635" s="259"/>
      <c r="H635" s="249" t="str">
        <f t="shared" si="105"/>
        <v/>
      </c>
      <c r="I635" s="102" t="str">
        <f t="shared" si="106"/>
        <v/>
      </c>
      <c r="J635" s="102" t="str">
        <f t="shared" si="107"/>
        <v/>
      </c>
    </row>
    <row r="636" spans="1:10" x14ac:dyDescent="0.3">
      <c r="A636" s="102"/>
      <c r="B636" s="102"/>
      <c r="C636" s="104"/>
      <c r="D636" s="104"/>
      <c r="E636" s="66">
        <f t="shared" si="108"/>
        <v>0</v>
      </c>
      <c r="F636" s="259"/>
      <c r="G636" s="259"/>
      <c r="H636" s="249" t="str">
        <f t="shared" si="105"/>
        <v/>
      </c>
      <c r="I636" s="102" t="str">
        <f t="shared" si="106"/>
        <v/>
      </c>
      <c r="J636" s="102" t="str">
        <f t="shared" si="107"/>
        <v/>
      </c>
    </row>
    <row r="637" spans="1:10" x14ac:dyDescent="0.3">
      <c r="A637" s="102"/>
      <c r="B637" s="102"/>
      <c r="C637" s="104"/>
      <c r="D637" s="104"/>
      <c r="E637" s="66">
        <f t="shared" si="108"/>
        <v>0</v>
      </c>
      <c r="F637" s="259"/>
      <c r="G637" s="259"/>
      <c r="H637" s="249" t="str">
        <f t="shared" si="105"/>
        <v/>
      </c>
      <c r="I637" s="102" t="str">
        <f t="shared" si="106"/>
        <v/>
      </c>
      <c r="J637" s="102" t="str">
        <f t="shared" si="107"/>
        <v/>
      </c>
    </row>
    <row r="638" spans="1:10" x14ac:dyDescent="0.3">
      <c r="A638" s="66"/>
      <c r="B638" s="70" t="s">
        <v>311</v>
      </c>
      <c r="C638" s="66"/>
      <c r="D638" s="66"/>
      <c r="E638" s="71">
        <f>SUM(E602:E637)</f>
        <v>0</v>
      </c>
      <c r="H638" s="250">
        <f>SUM(H602:H637)</f>
        <v>0</v>
      </c>
      <c r="I638" s="250">
        <f t="shared" ref="I638" si="109">SUM(I602:I637)</f>
        <v>0</v>
      </c>
      <c r="J638" s="250">
        <f t="shared" ref="J638" si="110">SUM(J602:J637)</f>
        <v>0</v>
      </c>
    </row>
    <row r="640" spans="1:10" x14ac:dyDescent="0.3">
      <c r="A640" s="356" t="s">
        <v>119</v>
      </c>
      <c r="B640" s="356"/>
      <c r="C640" s="356"/>
      <c r="D640" s="356"/>
      <c r="E640" s="356"/>
      <c r="F640" s="256" t="s">
        <v>286</v>
      </c>
      <c r="G640" s="257"/>
    </row>
    <row r="641" spans="1:10" ht="17.25" thickBot="1" x14ac:dyDescent="0.35">
      <c r="A641" s="56" t="s">
        <v>287</v>
      </c>
      <c r="B641" s="101" t="s">
        <v>45</v>
      </c>
      <c r="C641" s="57"/>
      <c r="D641" s="58"/>
      <c r="E641" s="58">
        <f>IFERROR(VLOOKUP(B641,Admin_Lists!$A$9:$B$49,2,FALSE),"")</f>
        <v>0</v>
      </c>
    </row>
    <row r="642" spans="1:10" ht="17.25" x14ac:dyDescent="0.3">
      <c r="A642" s="190"/>
      <c r="B642" s="191" t="s">
        <v>289</v>
      </c>
      <c r="C642" s="353">
        <f>'Sq. Ft. Area Individual Files'!D763</f>
        <v>0</v>
      </c>
      <c r="D642" s="353"/>
      <c r="E642" s="234">
        <f>'Sq. Ft. Area Individual Files'!C764</f>
        <v>0</v>
      </c>
    </row>
    <row r="643" spans="1:10" ht="47.25" x14ac:dyDescent="0.3">
      <c r="A643" s="63" t="s">
        <v>290</v>
      </c>
      <c r="B643" s="64" t="s">
        <v>291</v>
      </c>
      <c r="C643" s="64" t="s">
        <v>292</v>
      </c>
      <c r="D643" s="64" t="s">
        <v>293</v>
      </c>
      <c r="E643" s="64" t="s">
        <v>294</v>
      </c>
      <c r="F643" s="64" t="s">
        <v>295</v>
      </c>
      <c r="G643" s="64" t="s">
        <v>296</v>
      </c>
      <c r="H643" s="64" t="s">
        <v>297</v>
      </c>
      <c r="I643" s="64" t="s">
        <v>298</v>
      </c>
      <c r="J643" s="64" t="s">
        <v>299</v>
      </c>
    </row>
    <row r="644" spans="1:10" x14ac:dyDescent="0.3">
      <c r="A644" s="102"/>
      <c r="B644" s="102"/>
      <c r="C644" s="103"/>
      <c r="D644" s="103"/>
      <c r="E644" s="67">
        <f t="shared" ref="E644:E676" si="111">C644*D644</f>
        <v>0</v>
      </c>
      <c r="F644" s="259"/>
      <c r="G644" s="259"/>
      <c r="H644" s="249" t="str">
        <f t="shared" ref="H644:H679" si="112">IF(AND(F644="Yes",Facility_Type="Commercial"),(E644/1000*0.14),IF(AND(F644="Yes",Facility_Type="Industrial",G644="Non-High Bay"),(E644/1000*0.18),IF(AND(F644="Yes",Facility_Type="Schools &amp; Government",G644="Non-High Bay"),(E644/1000*0.14),"")))</f>
        <v/>
      </c>
      <c r="I644" s="102" t="str">
        <f t="shared" ref="I644:I679" si="113">IF(AND(F644="Yes",Facility_Type="Commercial"),((1-SFBASE_Commercial)-(1-SFE_Commercial))*E644/1000*Hrs_Commercial,IF(AND(F644="Yes",Facility_Type="Industrial",G644="Non-High Bay"),((1-SFBASE_Industrial)-(1-SFE_Industrial))*E644/1000*Hrs_Industrial,IF(AND(F644="Yes",Facility_Type="Schools &amp; Government",G644="Non-High Bay"),(((1-SFBASE_SG)-(1-SFE_SG))*E644/1000*Hrs_SG),"")))</f>
        <v/>
      </c>
      <c r="J644" s="102" t="str">
        <f t="shared" ref="J644:J679" si="114">IFERROR(I644*EUL,"")</f>
        <v/>
      </c>
    </row>
    <row r="645" spans="1:10" x14ac:dyDescent="0.3">
      <c r="A645" s="102"/>
      <c r="B645" s="102"/>
      <c r="C645" s="103"/>
      <c r="D645" s="103"/>
      <c r="E645" s="67">
        <f t="shared" si="111"/>
        <v>0</v>
      </c>
      <c r="F645" s="259"/>
      <c r="G645" s="259"/>
      <c r="H645" s="249" t="str">
        <f t="shared" si="112"/>
        <v/>
      </c>
      <c r="I645" s="102" t="str">
        <f t="shared" si="113"/>
        <v/>
      </c>
      <c r="J645" s="102" t="str">
        <f t="shared" si="114"/>
        <v/>
      </c>
    </row>
    <row r="646" spans="1:10" x14ac:dyDescent="0.3">
      <c r="A646" s="102"/>
      <c r="B646" s="102"/>
      <c r="C646" s="103"/>
      <c r="D646" s="103"/>
      <c r="E646" s="67">
        <f t="shared" si="111"/>
        <v>0</v>
      </c>
      <c r="F646" s="259"/>
      <c r="G646" s="259"/>
      <c r="H646" s="249" t="str">
        <f t="shared" si="112"/>
        <v/>
      </c>
      <c r="I646" s="102" t="str">
        <f t="shared" si="113"/>
        <v/>
      </c>
      <c r="J646" s="102" t="str">
        <f t="shared" si="114"/>
        <v/>
      </c>
    </row>
    <row r="647" spans="1:10" x14ac:dyDescent="0.3">
      <c r="A647" s="102"/>
      <c r="B647" s="102"/>
      <c r="C647" s="103"/>
      <c r="D647" s="103"/>
      <c r="E647" s="67">
        <f t="shared" si="111"/>
        <v>0</v>
      </c>
      <c r="F647" s="259"/>
      <c r="G647" s="259"/>
      <c r="H647" s="249" t="str">
        <f t="shared" si="112"/>
        <v/>
      </c>
      <c r="I647" s="102" t="str">
        <f t="shared" si="113"/>
        <v/>
      </c>
      <c r="J647" s="102" t="str">
        <f t="shared" si="114"/>
        <v/>
      </c>
    </row>
    <row r="648" spans="1:10" x14ac:dyDescent="0.3">
      <c r="A648" s="102"/>
      <c r="B648" s="102"/>
      <c r="C648" s="103"/>
      <c r="D648" s="103"/>
      <c r="E648" s="67">
        <f t="shared" si="111"/>
        <v>0</v>
      </c>
      <c r="F648" s="259"/>
      <c r="G648" s="259"/>
      <c r="H648" s="249" t="str">
        <f t="shared" si="112"/>
        <v/>
      </c>
      <c r="I648" s="102" t="str">
        <f t="shared" si="113"/>
        <v/>
      </c>
      <c r="J648" s="102" t="str">
        <f t="shared" si="114"/>
        <v/>
      </c>
    </row>
    <row r="649" spans="1:10" x14ac:dyDescent="0.3">
      <c r="A649" s="102"/>
      <c r="B649" s="102"/>
      <c r="C649" s="103"/>
      <c r="D649" s="103"/>
      <c r="E649" s="67">
        <f t="shared" si="111"/>
        <v>0</v>
      </c>
      <c r="F649" s="259"/>
      <c r="G649" s="259"/>
      <c r="H649" s="249" t="str">
        <f t="shared" si="112"/>
        <v/>
      </c>
      <c r="I649" s="102" t="str">
        <f t="shared" si="113"/>
        <v/>
      </c>
      <c r="J649" s="102" t="str">
        <f t="shared" si="114"/>
        <v/>
      </c>
    </row>
    <row r="650" spans="1:10" x14ac:dyDescent="0.3">
      <c r="A650" s="102"/>
      <c r="B650" s="102"/>
      <c r="C650" s="103"/>
      <c r="D650" s="103"/>
      <c r="E650" s="67">
        <f t="shared" si="111"/>
        <v>0</v>
      </c>
      <c r="F650" s="259"/>
      <c r="G650" s="259"/>
      <c r="H650" s="249" t="str">
        <f t="shared" si="112"/>
        <v/>
      </c>
      <c r="I650" s="102" t="str">
        <f t="shared" si="113"/>
        <v/>
      </c>
      <c r="J650" s="102" t="str">
        <f t="shared" si="114"/>
        <v/>
      </c>
    </row>
    <row r="651" spans="1:10" x14ac:dyDescent="0.3">
      <c r="A651" s="102"/>
      <c r="B651" s="102"/>
      <c r="C651" s="103"/>
      <c r="D651" s="103"/>
      <c r="E651" s="67">
        <f t="shared" si="111"/>
        <v>0</v>
      </c>
      <c r="F651" s="259"/>
      <c r="G651" s="259"/>
      <c r="H651" s="249" t="str">
        <f t="shared" si="112"/>
        <v/>
      </c>
      <c r="I651" s="102" t="str">
        <f t="shared" si="113"/>
        <v/>
      </c>
      <c r="J651" s="102" t="str">
        <f t="shared" si="114"/>
        <v/>
      </c>
    </row>
    <row r="652" spans="1:10" x14ac:dyDescent="0.3">
      <c r="A652" s="102"/>
      <c r="B652" s="102"/>
      <c r="C652" s="103"/>
      <c r="D652" s="103"/>
      <c r="E652" s="67">
        <f t="shared" si="111"/>
        <v>0</v>
      </c>
      <c r="F652" s="259"/>
      <c r="G652" s="259"/>
      <c r="H652" s="249" t="str">
        <f t="shared" si="112"/>
        <v/>
      </c>
      <c r="I652" s="102" t="str">
        <f t="shared" si="113"/>
        <v/>
      </c>
      <c r="J652" s="102" t="str">
        <f t="shared" si="114"/>
        <v/>
      </c>
    </row>
    <row r="653" spans="1:10" x14ac:dyDescent="0.3">
      <c r="A653" s="102"/>
      <c r="B653" s="102"/>
      <c r="C653" s="103"/>
      <c r="D653" s="103"/>
      <c r="E653" s="67">
        <f t="shared" si="111"/>
        <v>0</v>
      </c>
      <c r="F653" s="259"/>
      <c r="G653" s="259"/>
      <c r="H653" s="249" t="str">
        <f t="shared" si="112"/>
        <v/>
      </c>
      <c r="I653" s="102" t="str">
        <f t="shared" si="113"/>
        <v/>
      </c>
      <c r="J653" s="102" t="str">
        <f t="shared" si="114"/>
        <v/>
      </c>
    </row>
    <row r="654" spans="1:10" x14ac:dyDescent="0.3">
      <c r="A654" s="102"/>
      <c r="B654" s="102"/>
      <c r="C654" s="103"/>
      <c r="D654" s="103"/>
      <c r="E654" s="67">
        <f t="shared" si="111"/>
        <v>0</v>
      </c>
      <c r="F654" s="259"/>
      <c r="G654" s="259"/>
      <c r="H654" s="249" t="str">
        <f t="shared" si="112"/>
        <v/>
      </c>
      <c r="I654" s="102" t="str">
        <f t="shared" si="113"/>
        <v/>
      </c>
      <c r="J654" s="102" t="str">
        <f t="shared" si="114"/>
        <v/>
      </c>
    </row>
    <row r="655" spans="1:10" x14ac:dyDescent="0.3">
      <c r="A655" s="102"/>
      <c r="B655" s="102"/>
      <c r="C655" s="103"/>
      <c r="D655" s="103"/>
      <c r="E655" s="67">
        <f t="shared" si="111"/>
        <v>0</v>
      </c>
      <c r="F655" s="259"/>
      <c r="G655" s="259"/>
      <c r="H655" s="249" t="str">
        <f t="shared" si="112"/>
        <v/>
      </c>
      <c r="I655" s="102" t="str">
        <f t="shared" si="113"/>
        <v/>
      </c>
      <c r="J655" s="102" t="str">
        <f t="shared" si="114"/>
        <v/>
      </c>
    </row>
    <row r="656" spans="1:10" x14ac:dyDescent="0.3">
      <c r="A656" s="102"/>
      <c r="B656" s="102"/>
      <c r="C656" s="103"/>
      <c r="D656" s="103"/>
      <c r="E656" s="67">
        <f t="shared" si="111"/>
        <v>0</v>
      </c>
      <c r="F656" s="259"/>
      <c r="G656" s="259"/>
      <c r="H656" s="249" t="str">
        <f t="shared" si="112"/>
        <v/>
      </c>
      <c r="I656" s="102" t="str">
        <f t="shared" si="113"/>
        <v/>
      </c>
      <c r="J656" s="102" t="str">
        <f t="shared" si="114"/>
        <v/>
      </c>
    </row>
    <row r="657" spans="1:10" x14ac:dyDescent="0.3">
      <c r="A657" s="102"/>
      <c r="B657" s="102"/>
      <c r="C657" s="103"/>
      <c r="D657" s="103"/>
      <c r="E657" s="67">
        <f t="shared" si="111"/>
        <v>0</v>
      </c>
      <c r="F657" s="259"/>
      <c r="G657" s="259"/>
      <c r="H657" s="249" t="str">
        <f t="shared" si="112"/>
        <v/>
      </c>
      <c r="I657" s="102" t="str">
        <f t="shared" si="113"/>
        <v/>
      </c>
      <c r="J657" s="102" t="str">
        <f t="shared" si="114"/>
        <v/>
      </c>
    </row>
    <row r="658" spans="1:10" x14ac:dyDescent="0.3">
      <c r="A658" s="102"/>
      <c r="B658" s="102"/>
      <c r="C658" s="103"/>
      <c r="D658" s="103"/>
      <c r="E658" s="67">
        <f t="shared" si="111"/>
        <v>0</v>
      </c>
      <c r="F658" s="259"/>
      <c r="G658" s="259"/>
      <c r="H658" s="249" t="str">
        <f t="shared" si="112"/>
        <v/>
      </c>
      <c r="I658" s="102" t="str">
        <f t="shared" si="113"/>
        <v/>
      </c>
      <c r="J658" s="102" t="str">
        <f t="shared" si="114"/>
        <v/>
      </c>
    </row>
    <row r="659" spans="1:10" x14ac:dyDescent="0.3">
      <c r="A659" s="102"/>
      <c r="B659" s="102"/>
      <c r="C659" s="103"/>
      <c r="D659" s="103"/>
      <c r="E659" s="67">
        <f t="shared" si="111"/>
        <v>0</v>
      </c>
      <c r="F659" s="259"/>
      <c r="G659" s="259"/>
      <c r="H659" s="249" t="str">
        <f t="shared" si="112"/>
        <v/>
      </c>
      <c r="I659" s="102" t="str">
        <f t="shared" si="113"/>
        <v/>
      </c>
      <c r="J659" s="102" t="str">
        <f t="shared" si="114"/>
        <v/>
      </c>
    </row>
    <row r="660" spans="1:10" x14ac:dyDescent="0.3">
      <c r="A660" s="102"/>
      <c r="B660" s="102"/>
      <c r="C660" s="103"/>
      <c r="D660" s="103"/>
      <c r="E660" s="67">
        <f t="shared" si="111"/>
        <v>0</v>
      </c>
      <c r="F660" s="259"/>
      <c r="G660" s="259"/>
      <c r="H660" s="249" t="str">
        <f t="shared" si="112"/>
        <v/>
      </c>
      <c r="I660" s="102" t="str">
        <f t="shared" si="113"/>
        <v/>
      </c>
      <c r="J660" s="102" t="str">
        <f t="shared" si="114"/>
        <v/>
      </c>
    </row>
    <row r="661" spans="1:10" x14ac:dyDescent="0.3">
      <c r="A661" s="102"/>
      <c r="B661" s="102"/>
      <c r="C661" s="103"/>
      <c r="D661" s="103"/>
      <c r="E661" s="67">
        <f t="shared" si="111"/>
        <v>0</v>
      </c>
      <c r="F661" s="259"/>
      <c r="G661" s="259"/>
      <c r="H661" s="249" t="str">
        <f t="shared" si="112"/>
        <v/>
      </c>
      <c r="I661" s="102" t="str">
        <f t="shared" si="113"/>
        <v/>
      </c>
      <c r="J661" s="102" t="str">
        <f t="shared" si="114"/>
        <v/>
      </c>
    </row>
    <row r="662" spans="1:10" x14ac:dyDescent="0.3">
      <c r="A662" s="102"/>
      <c r="B662" s="102"/>
      <c r="C662" s="103"/>
      <c r="D662" s="103"/>
      <c r="E662" s="67">
        <f t="shared" si="111"/>
        <v>0</v>
      </c>
      <c r="F662" s="259"/>
      <c r="G662" s="259"/>
      <c r="H662" s="249" t="str">
        <f t="shared" si="112"/>
        <v/>
      </c>
      <c r="I662" s="102" t="str">
        <f t="shared" si="113"/>
        <v/>
      </c>
      <c r="J662" s="102" t="str">
        <f t="shared" si="114"/>
        <v/>
      </c>
    </row>
    <row r="663" spans="1:10" x14ac:dyDescent="0.3">
      <c r="A663" s="102"/>
      <c r="B663" s="102"/>
      <c r="C663" s="103"/>
      <c r="D663" s="103"/>
      <c r="E663" s="67">
        <f t="shared" si="111"/>
        <v>0</v>
      </c>
      <c r="F663" s="259"/>
      <c r="G663" s="259"/>
      <c r="H663" s="249" t="str">
        <f t="shared" si="112"/>
        <v/>
      </c>
      <c r="I663" s="102" t="str">
        <f t="shared" si="113"/>
        <v/>
      </c>
      <c r="J663" s="102" t="str">
        <f t="shared" si="114"/>
        <v/>
      </c>
    </row>
    <row r="664" spans="1:10" x14ac:dyDescent="0.3">
      <c r="A664" s="102"/>
      <c r="B664" s="102"/>
      <c r="C664" s="103"/>
      <c r="D664" s="103"/>
      <c r="E664" s="67">
        <f t="shared" si="111"/>
        <v>0</v>
      </c>
      <c r="F664" s="259"/>
      <c r="G664" s="259"/>
      <c r="H664" s="249" t="str">
        <f t="shared" si="112"/>
        <v/>
      </c>
      <c r="I664" s="102" t="str">
        <f t="shared" si="113"/>
        <v/>
      </c>
      <c r="J664" s="102" t="str">
        <f t="shared" si="114"/>
        <v/>
      </c>
    </row>
    <row r="665" spans="1:10" x14ac:dyDescent="0.3">
      <c r="A665" s="102"/>
      <c r="B665" s="102"/>
      <c r="C665" s="103"/>
      <c r="D665" s="103"/>
      <c r="E665" s="67">
        <f t="shared" si="111"/>
        <v>0</v>
      </c>
      <c r="F665" s="259"/>
      <c r="G665" s="259"/>
      <c r="H665" s="249" t="str">
        <f t="shared" si="112"/>
        <v/>
      </c>
      <c r="I665" s="102" t="str">
        <f t="shared" si="113"/>
        <v/>
      </c>
      <c r="J665" s="102" t="str">
        <f t="shared" si="114"/>
        <v/>
      </c>
    </row>
    <row r="666" spans="1:10" x14ac:dyDescent="0.3">
      <c r="A666" s="102"/>
      <c r="B666" s="102"/>
      <c r="C666" s="103"/>
      <c r="D666" s="103"/>
      <c r="E666" s="67">
        <f t="shared" si="111"/>
        <v>0</v>
      </c>
      <c r="F666" s="259"/>
      <c r="G666" s="259"/>
      <c r="H666" s="249" t="str">
        <f t="shared" si="112"/>
        <v/>
      </c>
      <c r="I666" s="102" t="str">
        <f t="shared" si="113"/>
        <v/>
      </c>
      <c r="J666" s="102" t="str">
        <f t="shared" si="114"/>
        <v/>
      </c>
    </row>
    <row r="667" spans="1:10" x14ac:dyDescent="0.3">
      <c r="A667" s="102"/>
      <c r="B667" s="102"/>
      <c r="C667" s="103"/>
      <c r="D667" s="103"/>
      <c r="E667" s="67">
        <f t="shared" si="111"/>
        <v>0</v>
      </c>
      <c r="F667" s="259"/>
      <c r="G667" s="259"/>
      <c r="H667" s="249" t="str">
        <f t="shared" si="112"/>
        <v/>
      </c>
      <c r="I667" s="102" t="str">
        <f t="shared" si="113"/>
        <v/>
      </c>
      <c r="J667" s="102" t="str">
        <f t="shared" si="114"/>
        <v/>
      </c>
    </row>
    <row r="668" spans="1:10" x14ac:dyDescent="0.3">
      <c r="A668" s="102"/>
      <c r="B668" s="102"/>
      <c r="C668" s="103"/>
      <c r="D668" s="103"/>
      <c r="E668" s="67">
        <f t="shared" si="111"/>
        <v>0</v>
      </c>
      <c r="F668" s="259"/>
      <c r="G668" s="259"/>
      <c r="H668" s="249" t="str">
        <f t="shared" si="112"/>
        <v/>
      </c>
      <c r="I668" s="102" t="str">
        <f t="shared" si="113"/>
        <v/>
      </c>
      <c r="J668" s="102" t="str">
        <f t="shared" si="114"/>
        <v/>
      </c>
    </row>
    <row r="669" spans="1:10" x14ac:dyDescent="0.3">
      <c r="A669" s="102"/>
      <c r="B669" s="102"/>
      <c r="C669" s="103"/>
      <c r="D669" s="103"/>
      <c r="E669" s="67">
        <f t="shared" si="111"/>
        <v>0</v>
      </c>
      <c r="F669" s="259"/>
      <c r="G669" s="259"/>
      <c r="H669" s="249" t="str">
        <f t="shared" si="112"/>
        <v/>
      </c>
      <c r="I669" s="102" t="str">
        <f t="shared" si="113"/>
        <v/>
      </c>
      <c r="J669" s="102" t="str">
        <f t="shared" si="114"/>
        <v/>
      </c>
    </row>
    <row r="670" spans="1:10" x14ac:dyDescent="0.3">
      <c r="A670" s="102"/>
      <c r="B670" s="102"/>
      <c r="C670" s="103"/>
      <c r="D670" s="103"/>
      <c r="E670" s="67">
        <f t="shared" si="111"/>
        <v>0</v>
      </c>
      <c r="F670" s="259"/>
      <c r="G670" s="259"/>
      <c r="H670" s="249" t="str">
        <f t="shared" si="112"/>
        <v/>
      </c>
      <c r="I670" s="102" t="str">
        <f t="shared" si="113"/>
        <v/>
      </c>
      <c r="J670" s="102" t="str">
        <f t="shared" si="114"/>
        <v/>
      </c>
    </row>
    <row r="671" spans="1:10" x14ac:dyDescent="0.3">
      <c r="A671" s="102"/>
      <c r="B671" s="102"/>
      <c r="C671" s="103"/>
      <c r="D671" s="103"/>
      <c r="E671" s="67">
        <f t="shared" si="111"/>
        <v>0</v>
      </c>
      <c r="F671" s="259"/>
      <c r="G671" s="259"/>
      <c r="H671" s="249" t="str">
        <f t="shared" si="112"/>
        <v/>
      </c>
      <c r="I671" s="102" t="str">
        <f t="shared" si="113"/>
        <v/>
      </c>
      <c r="J671" s="102" t="str">
        <f t="shared" si="114"/>
        <v/>
      </c>
    </row>
    <row r="672" spans="1:10" x14ac:dyDescent="0.3">
      <c r="A672" s="102"/>
      <c r="B672" s="102"/>
      <c r="C672" s="103"/>
      <c r="D672" s="103"/>
      <c r="E672" s="67">
        <f t="shared" si="111"/>
        <v>0</v>
      </c>
      <c r="F672" s="259"/>
      <c r="G672" s="259"/>
      <c r="H672" s="249" t="str">
        <f t="shared" si="112"/>
        <v/>
      </c>
      <c r="I672" s="102" t="str">
        <f t="shared" si="113"/>
        <v/>
      </c>
      <c r="J672" s="102" t="str">
        <f t="shared" si="114"/>
        <v/>
      </c>
    </row>
    <row r="673" spans="1:10" x14ac:dyDescent="0.3">
      <c r="A673" s="102"/>
      <c r="B673" s="102"/>
      <c r="C673" s="103"/>
      <c r="D673" s="103"/>
      <c r="E673" s="67">
        <f t="shared" si="111"/>
        <v>0</v>
      </c>
      <c r="F673" s="259"/>
      <c r="G673" s="259"/>
      <c r="H673" s="249" t="str">
        <f t="shared" si="112"/>
        <v/>
      </c>
      <c r="I673" s="102" t="str">
        <f t="shared" si="113"/>
        <v/>
      </c>
      <c r="J673" s="102" t="str">
        <f t="shared" si="114"/>
        <v/>
      </c>
    </row>
    <row r="674" spans="1:10" x14ac:dyDescent="0.3">
      <c r="A674" s="102"/>
      <c r="B674" s="102"/>
      <c r="C674" s="103"/>
      <c r="D674" s="103"/>
      <c r="E674" s="67">
        <f t="shared" si="111"/>
        <v>0</v>
      </c>
      <c r="F674" s="259"/>
      <c r="G674" s="259"/>
      <c r="H674" s="249" t="str">
        <f t="shared" si="112"/>
        <v/>
      </c>
      <c r="I674" s="102" t="str">
        <f t="shared" si="113"/>
        <v/>
      </c>
      <c r="J674" s="102" t="str">
        <f t="shared" si="114"/>
        <v/>
      </c>
    </row>
    <row r="675" spans="1:10" x14ac:dyDescent="0.3">
      <c r="A675" s="102"/>
      <c r="B675" s="102"/>
      <c r="C675" s="103"/>
      <c r="D675" s="103"/>
      <c r="E675" s="67">
        <f t="shared" si="111"/>
        <v>0</v>
      </c>
      <c r="F675" s="259"/>
      <c r="G675" s="259"/>
      <c r="H675" s="249" t="str">
        <f t="shared" si="112"/>
        <v/>
      </c>
      <c r="I675" s="102" t="str">
        <f t="shared" si="113"/>
        <v/>
      </c>
      <c r="J675" s="102" t="str">
        <f t="shared" si="114"/>
        <v/>
      </c>
    </row>
    <row r="676" spans="1:10" x14ac:dyDescent="0.3">
      <c r="A676" s="102"/>
      <c r="B676" s="102"/>
      <c r="C676" s="103"/>
      <c r="D676" s="103"/>
      <c r="E676" s="67">
        <f t="shared" si="111"/>
        <v>0</v>
      </c>
      <c r="F676" s="259"/>
      <c r="G676" s="259"/>
      <c r="H676" s="249" t="str">
        <f t="shared" si="112"/>
        <v/>
      </c>
      <c r="I676" s="102" t="str">
        <f t="shared" si="113"/>
        <v/>
      </c>
      <c r="J676" s="102" t="str">
        <f t="shared" si="114"/>
        <v/>
      </c>
    </row>
    <row r="677" spans="1:10" x14ac:dyDescent="0.3">
      <c r="A677" s="102"/>
      <c r="B677" s="102"/>
      <c r="C677" s="102"/>
      <c r="D677" s="102"/>
      <c r="E677" s="66">
        <f t="shared" ref="E677:E679" si="115">D677*C677</f>
        <v>0</v>
      </c>
      <c r="F677" s="259"/>
      <c r="G677" s="259"/>
      <c r="H677" s="249" t="str">
        <f t="shared" si="112"/>
        <v/>
      </c>
      <c r="I677" s="102" t="str">
        <f t="shared" si="113"/>
        <v/>
      </c>
      <c r="J677" s="102" t="str">
        <f t="shared" si="114"/>
        <v/>
      </c>
    </row>
    <row r="678" spans="1:10" x14ac:dyDescent="0.3">
      <c r="A678" s="102"/>
      <c r="B678" s="102"/>
      <c r="C678" s="104"/>
      <c r="D678" s="104"/>
      <c r="E678" s="66">
        <f t="shared" si="115"/>
        <v>0</v>
      </c>
      <c r="F678" s="259"/>
      <c r="G678" s="259"/>
      <c r="H678" s="249" t="str">
        <f t="shared" si="112"/>
        <v/>
      </c>
      <c r="I678" s="102" t="str">
        <f t="shared" si="113"/>
        <v/>
      </c>
      <c r="J678" s="102" t="str">
        <f t="shared" si="114"/>
        <v/>
      </c>
    </row>
    <row r="679" spans="1:10" x14ac:dyDescent="0.3">
      <c r="A679" s="102"/>
      <c r="B679" s="102"/>
      <c r="C679" s="104"/>
      <c r="D679" s="104"/>
      <c r="E679" s="66">
        <f t="shared" si="115"/>
        <v>0</v>
      </c>
      <c r="F679" s="259"/>
      <c r="G679" s="259"/>
      <c r="H679" s="249" t="str">
        <f t="shared" si="112"/>
        <v/>
      </c>
      <c r="I679" s="102" t="str">
        <f t="shared" si="113"/>
        <v/>
      </c>
      <c r="J679" s="102" t="str">
        <f t="shared" si="114"/>
        <v/>
      </c>
    </row>
    <row r="680" spans="1:10" x14ac:dyDescent="0.3">
      <c r="A680" s="66"/>
      <c r="B680" s="70" t="s">
        <v>311</v>
      </c>
      <c r="C680" s="66"/>
      <c r="D680" s="66"/>
      <c r="E680" s="71">
        <f>SUM(E644:E679)</f>
        <v>0</v>
      </c>
      <c r="H680" s="250">
        <f>SUM(H644:H679)</f>
        <v>0</v>
      </c>
      <c r="I680" s="250">
        <f t="shared" ref="I680" si="116">SUM(I644:I679)</f>
        <v>0</v>
      </c>
      <c r="J680" s="250">
        <f t="shared" ref="J680" si="117">SUM(J644:J679)</f>
        <v>0</v>
      </c>
    </row>
    <row r="682" spans="1:10" x14ac:dyDescent="0.3">
      <c r="A682" s="354" t="s">
        <v>120</v>
      </c>
      <c r="B682" s="354"/>
      <c r="C682" s="354"/>
      <c r="D682" s="354"/>
      <c r="E682" s="354"/>
      <c r="F682" s="256" t="s">
        <v>286</v>
      </c>
      <c r="G682" s="257"/>
    </row>
    <row r="683" spans="1:10" ht="17.25" thickBot="1" x14ac:dyDescent="0.35">
      <c r="A683" s="56" t="s">
        <v>287</v>
      </c>
      <c r="B683" s="101" t="s">
        <v>45</v>
      </c>
      <c r="C683" s="57"/>
      <c r="D683" s="58"/>
      <c r="E683" s="58">
        <f>IFERROR(VLOOKUP(B683,Admin_Lists!$A$9:$B$49,2,FALSE),"")</f>
        <v>0</v>
      </c>
    </row>
    <row r="684" spans="1:10" ht="17.25" x14ac:dyDescent="0.3">
      <c r="A684" s="190"/>
      <c r="B684" s="191" t="s">
        <v>312</v>
      </c>
      <c r="C684" s="353">
        <f>'Sq. Ft. Area Individual Files'!D767</f>
        <v>0</v>
      </c>
      <c r="D684" s="353"/>
      <c r="E684" s="234">
        <f>'Sq. Ft. Area Individual Files'!C768</f>
        <v>0</v>
      </c>
    </row>
    <row r="685" spans="1:10" ht="47.25" x14ac:dyDescent="0.3">
      <c r="A685" s="63" t="s">
        <v>290</v>
      </c>
      <c r="B685" s="64" t="s">
        <v>291</v>
      </c>
      <c r="C685" s="64" t="s">
        <v>292</v>
      </c>
      <c r="D685" s="64" t="s">
        <v>293</v>
      </c>
      <c r="E685" s="64" t="s">
        <v>294</v>
      </c>
      <c r="F685" s="64" t="s">
        <v>295</v>
      </c>
      <c r="G685" s="64" t="s">
        <v>296</v>
      </c>
      <c r="H685" s="64" t="s">
        <v>297</v>
      </c>
      <c r="I685" s="64" t="s">
        <v>298</v>
      </c>
      <c r="J685" s="64" t="s">
        <v>299</v>
      </c>
    </row>
    <row r="686" spans="1:10" x14ac:dyDescent="0.3">
      <c r="A686" s="102"/>
      <c r="B686" s="102"/>
      <c r="C686" s="103"/>
      <c r="D686" s="103"/>
      <c r="E686" s="67">
        <f t="shared" ref="E686:E691" si="118">C686*D686</f>
        <v>0</v>
      </c>
      <c r="F686" s="259"/>
      <c r="G686" s="259"/>
      <c r="H686" s="249" t="str">
        <f t="shared" ref="H686:H721" si="119">IF(AND(F686="Yes",Facility_Type="Commercial"),(E686/1000*0.14),IF(AND(F686="Yes",Facility_Type="Industrial",G686="Non-High Bay"),(E686/1000*0.18),IF(AND(F686="Yes",Facility_Type="Schools &amp; Government",G686="Non-High Bay"),(E686/1000*0.14),"")))</f>
        <v/>
      </c>
      <c r="I686" s="102" t="str">
        <f t="shared" ref="I686:I721" si="120">IF(AND(F686="Yes",Facility_Type="Commercial"),((1-SFBASE_Commercial)-(1-SFE_Commercial))*E686/1000*Hrs_Commercial,IF(AND(F686="Yes",Facility_Type="Industrial",G686="Non-High Bay"),((1-SFBASE_Industrial)-(1-SFE_Industrial))*E686/1000*Hrs_Industrial,IF(AND(F686="Yes",Facility_Type="Schools &amp; Government",G686="Non-High Bay"),(((1-SFBASE_SG)-(1-SFE_SG))*E686/1000*Hrs_SG),"")))</f>
        <v/>
      </c>
      <c r="J686" s="102" t="str">
        <f t="shared" ref="J686:J721" si="121">IFERROR(I686*EUL,"")</f>
        <v/>
      </c>
    </row>
    <row r="687" spans="1:10" x14ac:dyDescent="0.3">
      <c r="A687" s="102"/>
      <c r="B687" s="102"/>
      <c r="C687" s="103"/>
      <c r="D687" s="103"/>
      <c r="E687" s="67">
        <f t="shared" si="118"/>
        <v>0</v>
      </c>
      <c r="F687" s="259"/>
      <c r="G687" s="259"/>
      <c r="H687" s="249" t="str">
        <f t="shared" si="119"/>
        <v/>
      </c>
      <c r="I687" s="102" t="str">
        <f t="shared" si="120"/>
        <v/>
      </c>
      <c r="J687" s="102" t="str">
        <f t="shared" si="121"/>
        <v/>
      </c>
    </row>
    <row r="688" spans="1:10" x14ac:dyDescent="0.3">
      <c r="A688" s="102"/>
      <c r="B688" s="102"/>
      <c r="C688" s="103"/>
      <c r="D688" s="103"/>
      <c r="E688" s="67">
        <f t="shared" si="118"/>
        <v>0</v>
      </c>
      <c r="F688" s="259"/>
      <c r="G688" s="259"/>
      <c r="H688" s="249" t="str">
        <f t="shared" si="119"/>
        <v/>
      </c>
      <c r="I688" s="102" t="str">
        <f t="shared" si="120"/>
        <v/>
      </c>
      <c r="J688" s="102" t="str">
        <f t="shared" si="121"/>
        <v/>
      </c>
    </row>
    <row r="689" spans="1:10" x14ac:dyDescent="0.3">
      <c r="A689" s="102"/>
      <c r="B689" s="102"/>
      <c r="C689" s="103"/>
      <c r="D689" s="103"/>
      <c r="E689" s="67">
        <f t="shared" si="118"/>
        <v>0</v>
      </c>
      <c r="F689" s="259"/>
      <c r="G689" s="259"/>
      <c r="H689" s="249" t="str">
        <f t="shared" si="119"/>
        <v/>
      </c>
      <c r="I689" s="102" t="str">
        <f t="shared" si="120"/>
        <v/>
      </c>
      <c r="J689" s="102" t="str">
        <f t="shared" si="121"/>
        <v/>
      </c>
    </row>
    <row r="690" spans="1:10" x14ac:dyDescent="0.3">
      <c r="A690" s="102"/>
      <c r="B690" s="102"/>
      <c r="C690" s="103"/>
      <c r="D690" s="103"/>
      <c r="E690" s="67">
        <f t="shared" si="118"/>
        <v>0</v>
      </c>
      <c r="F690" s="259"/>
      <c r="G690" s="259"/>
      <c r="H690" s="249" t="str">
        <f t="shared" si="119"/>
        <v/>
      </c>
      <c r="I690" s="102" t="str">
        <f t="shared" si="120"/>
        <v/>
      </c>
      <c r="J690" s="102" t="str">
        <f t="shared" si="121"/>
        <v/>
      </c>
    </row>
    <row r="691" spans="1:10" x14ac:dyDescent="0.3">
      <c r="A691" s="102"/>
      <c r="B691" s="102"/>
      <c r="C691" s="103"/>
      <c r="D691" s="103"/>
      <c r="E691" s="67">
        <f t="shared" si="118"/>
        <v>0</v>
      </c>
      <c r="F691" s="259"/>
      <c r="G691" s="259"/>
      <c r="H691" s="249" t="str">
        <f t="shared" si="119"/>
        <v/>
      </c>
      <c r="I691" s="102" t="str">
        <f t="shared" si="120"/>
        <v/>
      </c>
      <c r="J691" s="102" t="str">
        <f t="shared" si="121"/>
        <v/>
      </c>
    </row>
    <row r="692" spans="1:10" x14ac:dyDescent="0.3">
      <c r="A692" s="102"/>
      <c r="B692" s="102"/>
      <c r="C692" s="102"/>
      <c r="D692" s="102"/>
      <c r="E692" s="66">
        <f t="shared" ref="E692:E721" si="122">D692*C692</f>
        <v>0</v>
      </c>
      <c r="F692" s="259"/>
      <c r="G692" s="259"/>
      <c r="H692" s="249" t="str">
        <f t="shared" si="119"/>
        <v/>
      </c>
      <c r="I692" s="102" t="str">
        <f t="shared" si="120"/>
        <v/>
      </c>
      <c r="J692" s="102" t="str">
        <f t="shared" si="121"/>
        <v/>
      </c>
    </row>
    <row r="693" spans="1:10" x14ac:dyDescent="0.3">
      <c r="A693" s="102"/>
      <c r="B693" s="102"/>
      <c r="C693" s="102"/>
      <c r="D693" s="102"/>
      <c r="E693" s="66">
        <f t="shared" si="122"/>
        <v>0</v>
      </c>
      <c r="F693" s="259"/>
      <c r="G693" s="259"/>
      <c r="H693" s="249" t="str">
        <f t="shared" si="119"/>
        <v/>
      </c>
      <c r="I693" s="102" t="str">
        <f t="shared" si="120"/>
        <v/>
      </c>
      <c r="J693" s="102" t="str">
        <f t="shared" si="121"/>
        <v/>
      </c>
    </row>
    <row r="694" spans="1:10" x14ac:dyDescent="0.3">
      <c r="A694" s="102"/>
      <c r="B694" s="102"/>
      <c r="C694" s="102"/>
      <c r="D694" s="102"/>
      <c r="E694" s="66">
        <f t="shared" si="122"/>
        <v>0</v>
      </c>
      <c r="F694" s="259"/>
      <c r="G694" s="259"/>
      <c r="H694" s="249" t="str">
        <f t="shared" si="119"/>
        <v/>
      </c>
      <c r="I694" s="102" t="str">
        <f t="shared" si="120"/>
        <v/>
      </c>
      <c r="J694" s="102" t="str">
        <f t="shared" si="121"/>
        <v/>
      </c>
    </row>
    <row r="695" spans="1:10" x14ac:dyDescent="0.3">
      <c r="A695" s="102"/>
      <c r="B695" s="102"/>
      <c r="C695" s="102"/>
      <c r="D695" s="102"/>
      <c r="E695" s="66">
        <f t="shared" si="122"/>
        <v>0</v>
      </c>
      <c r="F695" s="259"/>
      <c r="G695" s="259"/>
      <c r="H695" s="249" t="str">
        <f t="shared" si="119"/>
        <v/>
      </c>
      <c r="I695" s="102" t="str">
        <f t="shared" si="120"/>
        <v/>
      </c>
      <c r="J695" s="102" t="str">
        <f t="shared" si="121"/>
        <v/>
      </c>
    </row>
    <row r="696" spans="1:10" x14ac:dyDescent="0.3">
      <c r="A696" s="102"/>
      <c r="B696" s="102"/>
      <c r="C696" s="102"/>
      <c r="D696" s="102"/>
      <c r="E696" s="66">
        <f t="shared" si="122"/>
        <v>0</v>
      </c>
      <c r="F696" s="259"/>
      <c r="G696" s="259"/>
      <c r="H696" s="249" t="str">
        <f t="shared" si="119"/>
        <v/>
      </c>
      <c r="I696" s="102" t="str">
        <f t="shared" si="120"/>
        <v/>
      </c>
      <c r="J696" s="102" t="str">
        <f t="shared" si="121"/>
        <v/>
      </c>
    </row>
    <row r="697" spans="1:10" x14ac:dyDescent="0.3">
      <c r="A697" s="102"/>
      <c r="B697" s="102"/>
      <c r="C697" s="102"/>
      <c r="D697" s="102"/>
      <c r="E697" s="66">
        <f t="shared" si="122"/>
        <v>0</v>
      </c>
      <c r="F697" s="259"/>
      <c r="G697" s="259"/>
      <c r="H697" s="249" t="str">
        <f t="shared" si="119"/>
        <v/>
      </c>
      <c r="I697" s="102" t="str">
        <f t="shared" si="120"/>
        <v/>
      </c>
      <c r="J697" s="102" t="str">
        <f t="shared" si="121"/>
        <v/>
      </c>
    </row>
    <row r="698" spans="1:10" x14ac:dyDescent="0.3">
      <c r="A698" s="102"/>
      <c r="B698" s="102"/>
      <c r="C698" s="102"/>
      <c r="D698" s="102"/>
      <c r="E698" s="66">
        <f t="shared" si="122"/>
        <v>0</v>
      </c>
      <c r="F698" s="259"/>
      <c r="G698" s="259"/>
      <c r="H698" s="249" t="str">
        <f t="shared" si="119"/>
        <v/>
      </c>
      <c r="I698" s="102" t="str">
        <f t="shared" si="120"/>
        <v/>
      </c>
      <c r="J698" s="102" t="str">
        <f t="shared" si="121"/>
        <v/>
      </c>
    </row>
    <row r="699" spans="1:10" x14ac:dyDescent="0.3">
      <c r="A699" s="102"/>
      <c r="B699" s="102"/>
      <c r="C699" s="104"/>
      <c r="D699" s="104"/>
      <c r="E699" s="66">
        <f t="shared" si="122"/>
        <v>0</v>
      </c>
      <c r="F699" s="259"/>
      <c r="G699" s="259"/>
      <c r="H699" s="249" t="str">
        <f t="shared" si="119"/>
        <v/>
      </c>
      <c r="I699" s="102" t="str">
        <f t="shared" si="120"/>
        <v/>
      </c>
      <c r="J699" s="102" t="str">
        <f t="shared" si="121"/>
        <v/>
      </c>
    </row>
    <row r="700" spans="1:10" x14ac:dyDescent="0.3">
      <c r="A700" s="102"/>
      <c r="B700" s="102"/>
      <c r="C700" s="104"/>
      <c r="D700" s="104"/>
      <c r="E700" s="66">
        <f t="shared" si="122"/>
        <v>0</v>
      </c>
      <c r="F700" s="259"/>
      <c r="G700" s="259"/>
      <c r="H700" s="249" t="str">
        <f t="shared" si="119"/>
        <v/>
      </c>
      <c r="I700" s="102" t="str">
        <f t="shared" si="120"/>
        <v/>
      </c>
      <c r="J700" s="102" t="str">
        <f t="shared" si="121"/>
        <v/>
      </c>
    </row>
    <row r="701" spans="1:10" x14ac:dyDescent="0.3">
      <c r="A701" s="102"/>
      <c r="B701" s="102"/>
      <c r="C701" s="104"/>
      <c r="D701" s="104"/>
      <c r="E701" s="66">
        <f t="shared" si="122"/>
        <v>0</v>
      </c>
      <c r="F701" s="259"/>
      <c r="G701" s="259"/>
      <c r="H701" s="249" t="str">
        <f t="shared" si="119"/>
        <v/>
      </c>
      <c r="I701" s="102" t="str">
        <f t="shared" si="120"/>
        <v/>
      </c>
      <c r="J701" s="102" t="str">
        <f t="shared" si="121"/>
        <v/>
      </c>
    </row>
    <row r="702" spans="1:10" x14ac:dyDescent="0.3">
      <c r="A702" s="102"/>
      <c r="B702" s="102"/>
      <c r="C702" s="104"/>
      <c r="D702" s="104"/>
      <c r="E702" s="66">
        <f t="shared" si="122"/>
        <v>0</v>
      </c>
      <c r="F702" s="259"/>
      <c r="G702" s="259"/>
      <c r="H702" s="249" t="str">
        <f t="shared" si="119"/>
        <v/>
      </c>
      <c r="I702" s="102" t="str">
        <f t="shared" si="120"/>
        <v/>
      </c>
      <c r="J702" s="102" t="str">
        <f t="shared" si="121"/>
        <v/>
      </c>
    </row>
    <row r="703" spans="1:10" x14ac:dyDescent="0.3">
      <c r="A703" s="102"/>
      <c r="B703" s="102"/>
      <c r="C703" s="104"/>
      <c r="D703" s="104"/>
      <c r="E703" s="66">
        <f t="shared" si="122"/>
        <v>0</v>
      </c>
      <c r="F703" s="259"/>
      <c r="G703" s="259"/>
      <c r="H703" s="249" t="str">
        <f t="shared" si="119"/>
        <v/>
      </c>
      <c r="I703" s="102" t="str">
        <f t="shared" si="120"/>
        <v/>
      </c>
      <c r="J703" s="102" t="str">
        <f t="shared" si="121"/>
        <v/>
      </c>
    </row>
    <row r="704" spans="1:10" x14ac:dyDescent="0.3">
      <c r="A704" s="102"/>
      <c r="B704" s="102"/>
      <c r="C704" s="104"/>
      <c r="D704" s="104"/>
      <c r="E704" s="66">
        <f t="shared" si="122"/>
        <v>0</v>
      </c>
      <c r="F704" s="259"/>
      <c r="G704" s="259"/>
      <c r="H704" s="249" t="str">
        <f t="shared" si="119"/>
        <v/>
      </c>
      <c r="I704" s="102" t="str">
        <f t="shared" si="120"/>
        <v/>
      </c>
      <c r="J704" s="102" t="str">
        <f t="shared" si="121"/>
        <v/>
      </c>
    </row>
    <row r="705" spans="1:10" x14ac:dyDescent="0.3">
      <c r="A705" s="102"/>
      <c r="B705" s="102"/>
      <c r="C705" s="104"/>
      <c r="D705" s="104"/>
      <c r="E705" s="66">
        <f t="shared" si="122"/>
        <v>0</v>
      </c>
      <c r="F705" s="259"/>
      <c r="G705" s="259"/>
      <c r="H705" s="249" t="str">
        <f t="shared" si="119"/>
        <v/>
      </c>
      <c r="I705" s="102" t="str">
        <f t="shared" si="120"/>
        <v/>
      </c>
      <c r="J705" s="102" t="str">
        <f t="shared" si="121"/>
        <v/>
      </c>
    </row>
    <row r="706" spans="1:10" x14ac:dyDescent="0.3">
      <c r="A706" s="102"/>
      <c r="B706" s="102"/>
      <c r="C706" s="104"/>
      <c r="D706" s="104"/>
      <c r="E706" s="66">
        <f t="shared" si="122"/>
        <v>0</v>
      </c>
      <c r="F706" s="259"/>
      <c r="G706" s="259"/>
      <c r="H706" s="249" t="str">
        <f t="shared" si="119"/>
        <v/>
      </c>
      <c r="I706" s="102" t="str">
        <f t="shared" si="120"/>
        <v/>
      </c>
      <c r="J706" s="102" t="str">
        <f t="shared" si="121"/>
        <v/>
      </c>
    </row>
    <row r="707" spans="1:10" x14ac:dyDescent="0.3">
      <c r="A707" s="102"/>
      <c r="B707" s="102"/>
      <c r="C707" s="104"/>
      <c r="D707" s="104"/>
      <c r="E707" s="66">
        <f t="shared" si="122"/>
        <v>0</v>
      </c>
      <c r="F707" s="259"/>
      <c r="G707" s="259"/>
      <c r="H707" s="249" t="str">
        <f t="shared" si="119"/>
        <v/>
      </c>
      <c r="I707" s="102" t="str">
        <f t="shared" si="120"/>
        <v/>
      </c>
      <c r="J707" s="102" t="str">
        <f t="shared" si="121"/>
        <v/>
      </c>
    </row>
    <row r="708" spans="1:10" x14ac:dyDescent="0.3">
      <c r="A708" s="102"/>
      <c r="B708" s="102"/>
      <c r="C708" s="104"/>
      <c r="D708" s="104"/>
      <c r="E708" s="66">
        <f t="shared" si="122"/>
        <v>0</v>
      </c>
      <c r="F708" s="259"/>
      <c r="G708" s="259"/>
      <c r="H708" s="249" t="str">
        <f t="shared" si="119"/>
        <v/>
      </c>
      <c r="I708" s="102" t="str">
        <f t="shared" si="120"/>
        <v/>
      </c>
      <c r="J708" s="102" t="str">
        <f t="shared" si="121"/>
        <v/>
      </c>
    </row>
    <row r="709" spans="1:10" x14ac:dyDescent="0.3">
      <c r="A709" s="102"/>
      <c r="B709" s="102"/>
      <c r="C709" s="104"/>
      <c r="D709" s="104"/>
      <c r="E709" s="66">
        <f t="shared" si="122"/>
        <v>0</v>
      </c>
      <c r="F709" s="259"/>
      <c r="G709" s="259"/>
      <c r="H709" s="249" t="str">
        <f t="shared" si="119"/>
        <v/>
      </c>
      <c r="I709" s="102" t="str">
        <f t="shared" si="120"/>
        <v/>
      </c>
      <c r="J709" s="102" t="str">
        <f t="shared" si="121"/>
        <v/>
      </c>
    </row>
    <row r="710" spans="1:10" x14ac:dyDescent="0.3">
      <c r="A710" s="102"/>
      <c r="B710" s="102"/>
      <c r="C710" s="104"/>
      <c r="D710" s="104"/>
      <c r="E710" s="66">
        <f t="shared" si="122"/>
        <v>0</v>
      </c>
      <c r="F710" s="259"/>
      <c r="G710" s="259"/>
      <c r="H710" s="249" t="str">
        <f t="shared" si="119"/>
        <v/>
      </c>
      <c r="I710" s="102" t="str">
        <f t="shared" si="120"/>
        <v/>
      </c>
      <c r="J710" s="102" t="str">
        <f t="shared" si="121"/>
        <v/>
      </c>
    </row>
    <row r="711" spans="1:10" x14ac:dyDescent="0.3">
      <c r="A711" s="102"/>
      <c r="B711" s="102"/>
      <c r="C711" s="104"/>
      <c r="D711" s="104"/>
      <c r="E711" s="66">
        <f t="shared" si="122"/>
        <v>0</v>
      </c>
      <c r="F711" s="259"/>
      <c r="G711" s="259"/>
      <c r="H711" s="249" t="str">
        <f t="shared" si="119"/>
        <v/>
      </c>
      <c r="I711" s="102" t="str">
        <f t="shared" si="120"/>
        <v/>
      </c>
      <c r="J711" s="102" t="str">
        <f t="shared" si="121"/>
        <v/>
      </c>
    </row>
    <row r="712" spans="1:10" x14ac:dyDescent="0.3">
      <c r="A712" s="102"/>
      <c r="B712" s="102"/>
      <c r="C712" s="104"/>
      <c r="D712" s="104"/>
      <c r="E712" s="66">
        <f t="shared" si="122"/>
        <v>0</v>
      </c>
      <c r="F712" s="259"/>
      <c r="G712" s="259"/>
      <c r="H712" s="249" t="str">
        <f t="shared" si="119"/>
        <v/>
      </c>
      <c r="I712" s="102" t="str">
        <f t="shared" si="120"/>
        <v/>
      </c>
      <c r="J712" s="102" t="str">
        <f t="shared" si="121"/>
        <v/>
      </c>
    </row>
    <row r="713" spans="1:10" x14ac:dyDescent="0.3">
      <c r="A713" s="102"/>
      <c r="B713" s="102"/>
      <c r="C713" s="104"/>
      <c r="D713" s="104"/>
      <c r="E713" s="66">
        <f t="shared" si="122"/>
        <v>0</v>
      </c>
      <c r="F713" s="259"/>
      <c r="G713" s="259"/>
      <c r="H713" s="249" t="str">
        <f t="shared" si="119"/>
        <v/>
      </c>
      <c r="I713" s="102" t="str">
        <f t="shared" si="120"/>
        <v/>
      </c>
      <c r="J713" s="102" t="str">
        <f t="shared" si="121"/>
        <v/>
      </c>
    </row>
    <row r="714" spans="1:10" x14ac:dyDescent="0.3">
      <c r="A714" s="102"/>
      <c r="B714" s="102"/>
      <c r="C714" s="104"/>
      <c r="D714" s="104"/>
      <c r="E714" s="66">
        <f t="shared" si="122"/>
        <v>0</v>
      </c>
      <c r="F714" s="259"/>
      <c r="G714" s="259"/>
      <c r="H714" s="249" t="str">
        <f t="shared" si="119"/>
        <v/>
      </c>
      <c r="I714" s="102" t="str">
        <f t="shared" si="120"/>
        <v/>
      </c>
      <c r="J714" s="102" t="str">
        <f t="shared" si="121"/>
        <v/>
      </c>
    </row>
    <row r="715" spans="1:10" x14ac:dyDescent="0.3">
      <c r="A715" s="102"/>
      <c r="B715" s="102"/>
      <c r="C715" s="104"/>
      <c r="D715" s="104"/>
      <c r="E715" s="66">
        <f t="shared" si="122"/>
        <v>0</v>
      </c>
      <c r="F715" s="259"/>
      <c r="G715" s="259"/>
      <c r="H715" s="249" t="str">
        <f t="shared" si="119"/>
        <v/>
      </c>
      <c r="I715" s="102" t="str">
        <f t="shared" si="120"/>
        <v/>
      </c>
      <c r="J715" s="102" t="str">
        <f t="shared" si="121"/>
        <v/>
      </c>
    </row>
    <row r="716" spans="1:10" x14ac:dyDescent="0.3">
      <c r="A716" s="102"/>
      <c r="B716" s="102"/>
      <c r="C716" s="104"/>
      <c r="D716" s="104"/>
      <c r="E716" s="66">
        <f t="shared" si="122"/>
        <v>0</v>
      </c>
      <c r="F716" s="259"/>
      <c r="G716" s="259"/>
      <c r="H716" s="249" t="str">
        <f t="shared" si="119"/>
        <v/>
      </c>
      <c r="I716" s="102" t="str">
        <f t="shared" si="120"/>
        <v/>
      </c>
      <c r="J716" s="102" t="str">
        <f t="shared" si="121"/>
        <v/>
      </c>
    </row>
    <row r="717" spans="1:10" x14ac:dyDescent="0.3">
      <c r="A717" s="102"/>
      <c r="B717" s="102"/>
      <c r="C717" s="104"/>
      <c r="D717" s="104"/>
      <c r="E717" s="66">
        <f t="shared" si="122"/>
        <v>0</v>
      </c>
      <c r="F717" s="259"/>
      <c r="G717" s="259"/>
      <c r="H717" s="249" t="str">
        <f t="shared" si="119"/>
        <v/>
      </c>
      <c r="I717" s="102" t="str">
        <f t="shared" si="120"/>
        <v/>
      </c>
      <c r="J717" s="102" t="str">
        <f t="shared" si="121"/>
        <v/>
      </c>
    </row>
    <row r="718" spans="1:10" x14ac:dyDescent="0.3">
      <c r="A718" s="102"/>
      <c r="B718" s="102"/>
      <c r="C718" s="104"/>
      <c r="D718" s="104"/>
      <c r="E718" s="66">
        <f t="shared" si="122"/>
        <v>0</v>
      </c>
      <c r="F718" s="259"/>
      <c r="G718" s="259"/>
      <c r="H718" s="249" t="str">
        <f t="shared" si="119"/>
        <v/>
      </c>
      <c r="I718" s="102" t="str">
        <f t="shared" si="120"/>
        <v/>
      </c>
      <c r="J718" s="102" t="str">
        <f t="shared" si="121"/>
        <v/>
      </c>
    </row>
    <row r="719" spans="1:10" x14ac:dyDescent="0.3">
      <c r="A719" s="102"/>
      <c r="B719" s="102"/>
      <c r="C719" s="104"/>
      <c r="D719" s="104"/>
      <c r="E719" s="66">
        <f t="shared" si="122"/>
        <v>0</v>
      </c>
      <c r="F719" s="259"/>
      <c r="G719" s="259"/>
      <c r="H719" s="249" t="str">
        <f t="shared" si="119"/>
        <v/>
      </c>
      <c r="I719" s="102" t="str">
        <f t="shared" si="120"/>
        <v/>
      </c>
      <c r="J719" s="102" t="str">
        <f t="shared" si="121"/>
        <v/>
      </c>
    </row>
    <row r="720" spans="1:10" x14ac:dyDescent="0.3">
      <c r="A720" s="102"/>
      <c r="B720" s="102"/>
      <c r="C720" s="104"/>
      <c r="D720" s="104"/>
      <c r="E720" s="66">
        <f t="shared" si="122"/>
        <v>0</v>
      </c>
      <c r="F720" s="259"/>
      <c r="G720" s="259"/>
      <c r="H720" s="249" t="str">
        <f t="shared" si="119"/>
        <v/>
      </c>
      <c r="I720" s="102" t="str">
        <f t="shared" si="120"/>
        <v/>
      </c>
      <c r="J720" s="102" t="str">
        <f t="shared" si="121"/>
        <v/>
      </c>
    </row>
    <row r="721" spans="1:10" x14ac:dyDescent="0.3">
      <c r="A721" s="102"/>
      <c r="B721" s="102"/>
      <c r="C721" s="104"/>
      <c r="D721" s="104"/>
      <c r="E721" s="66">
        <f t="shared" si="122"/>
        <v>0</v>
      </c>
      <c r="F721" s="259"/>
      <c r="G721" s="259"/>
      <c r="H721" s="249" t="str">
        <f t="shared" si="119"/>
        <v/>
      </c>
      <c r="I721" s="102" t="str">
        <f t="shared" si="120"/>
        <v/>
      </c>
      <c r="J721" s="102" t="str">
        <f t="shared" si="121"/>
        <v/>
      </c>
    </row>
    <row r="722" spans="1:10" x14ac:dyDescent="0.3">
      <c r="A722" s="66"/>
      <c r="B722" s="70" t="s">
        <v>311</v>
      </c>
      <c r="C722" s="66"/>
      <c r="D722" s="66"/>
      <c r="E722" s="71">
        <f>SUM(E686:E721)</f>
        <v>0</v>
      </c>
      <c r="H722" s="250">
        <f>SUM(H686:H721)</f>
        <v>0</v>
      </c>
      <c r="I722" s="250">
        <f t="shared" ref="I722" si="123">SUM(I686:I721)</f>
        <v>0</v>
      </c>
      <c r="J722" s="250">
        <f t="shared" ref="J722" si="124">SUM(J686:J721)</f>
        <v>0</v>
      </c>
    </row>
    <row r="724" spans="1:10" x14ac:dyDescent="0.3">
      <c r="A724" s="356" t="s">
        <v>121</v>
      </c>
      <c r="B724" s="356"/>
      <c r="C724" s="356"/>
      <c r="D724" s="356"/>
      <c r="E724" s="356"/>
      <c r="F724" s="256" t="s">
        <v>286</v>
      </c>
      <c r="G724" s="257"/>
    </row>
    <row r="725" spans="1:10" ht="17.25" thickBot="1" x14ac:dyDescent="0.35">
      <c r="A725" s="56" t="s">
        <v>287</v>
      </c>
      <c r="B725" s="101" t="s">
        <v>45</v>
      </c>
      <c r="C725" s="57"/>
      <c r="D725" s="58"/>
      <c r="E725" s="58">
        <f>IFERROR(VLOOKUP(B725,Admin_Lists!$A$9:$B$49,2,FALSE),"")</f>
        <v>0</v>
      </c>
    </row>
    <row r="726" spans="1:10" ht="17.25" x14ac:dyDescent="0.3">
      <c r="A726" s="190"/>
      <c r="B726" s="191" t="s">
        <v>313</v>
      </c>
      <c r="C726" s="353">
        <f>'Sq. Ft. Area Individual Files'!D771</f>
        <v>0</v>
      </c>
      <c r="D726" s="353"/>
      <c r="E726" s="234">
        <f>'Sq. Ft. Area Individual Files'!C772</f>
        <v>0</v>
      </c>
    </row>
    <row r="727" spans="1:10" ht="47.25" x14ac:dyDescent="0.3">
      <c r="A727" s="63" t="s">
        <v>290</v>
      </c>
      <c r="B727" s="64" t="s">
        <v>291</v>
      </c>
      <c r="C727" s="64" t="s">
        <v>292</v>
      </c>
      <c r="D727" s="64" t="s">
        <v>293</v>
      </c>
      <c r="E727" s="64" t="s">
        <v>294</v>
      </c>
      <c r="F727" s="64" t="s">
        <v>295</v>
      </c>
      <c r="G727" s="64" t="s">
        <v>296</v>
      </c>
      <c r="H727" s="64" t="s">
        <v>297</v>
      </c>
      <c r="I727" s="64" t="s">
        <v>298</v>
      </c>
      <c r="J727" s="64" t="s">
        <v>299</v>
      </c>
    </row>
    <row r="728" spans="1:10" x14ac:dyDescent="0.3">
      <c r="A728" s="102"/>
      <c r="B728" s="102"/>
      <c r="C728" s="103"/>
      <c r="D728" s="103"/>
      <c r="E728" s="67">
        <f t="shared" ref="E728:E733" si="125">C728*D728</f>
        <v>0</v>
      </c>
      <c r="F728" s="259"/>
      <c r="G728" s="259"/>
      <c r="H728" s="249" t="str">
        <f t="shared" ref="H728:H763" si="126">IF(AND(F728="Yes",Facility_Type="Commercial"),(E728/1000*0.14),IF(AND(F728="Yes",Facility_Type="Industrial",G728="Non-High Bay"),(E728/1000*0.18),IF(AND(F728="Yes",Facility_Type="Schools &amp; Government",G728="Non-High Bay"),(E728/1000*0.14),"")))</f>
        <v/>
      </c>
      <c r="I728" s="102" t="str">
        <f t="shared" ref="I728:I763" si="127">IF(AND(F728="Yes",Facility_Type="Commercial"),((1-SFBASE_Commercial)-(1-SFE_Commercial))*E728/1000*Hrs_Commercial,IF(AND(F728="Yes",Facility_Type="Industrial",G728="Non-High Bay"),((1-SFBASE_Industrial)-(1-SFE_Industrial))*E728/1000*Hrs_Industrial,IF(AND(F728="Yes",Facility_Type="Schools &amp; Government",G728="Non-High Bay"),(((1-SFBASE_SG)-(1-SFE_SG))*E728/1000*Hrs_SG),"")))</f>
        <v/>
      </c>
      <c r="J728" s="102" t="str">
        <f t="shared" ref="J728:J763" si="128">IFERROR(I728*EUL,"")</f>
        <v/>
      </c>
    </row>
    <row r="729" spans="1:10" x14ac:dyDescent="0.3">
      <c r="A729" s="102"/>
      <c r="B729" s="102"/>
      <c r="C729" s="103"/>
      <c r="D729" s="103"/>
      <c r="E729" s="67">
        <f t="shared" si="125"/>
        <v>0</v>
      </c>
      <c r="F729" s="259"/>
      <c r="G729" s="259"/>
      <c r="H729" s="249" t="str">
        <f t="shared" si="126"/>
        <v/>
      </c>
      <c r="I729" s="102" t="str">
        <f t="shared" si="127"/>
        <v/>
      </c>
      <c r="J729" s="102" t="str">
        <f t="shared" si="128"/>
        <v/>
      </c>
    </row>
    <row r="730" spans="1:10" x14ac:dyDescent="0.3">
      <c r="A730" s="102"/>
      <c r="B730" s="102"/>
      <c r="C730" s="103"/>
      <c r="D730" s="103"/>
      <c r="E730" s="67">
        <f t="shared" si="125"/>
        <v>0</v>
      </c>
      <c r="F730" s="259"/>
      <c r="G730" s="259"/>
      <c r="H730" s="249" t="str">
        <f t="shared" si="126"/>
        <v/>
      </c>
      <c r="I730" s="102" t="str">
        <f t="shared" si="127"/>
        <v/>
      </c>
      <c r="J730" s="102" t="str">
        <f t="shared" si="128"/>
        <v/>
      </c>
    </row>
    <row r="731" spans="1:10" x14ac:dyDescent="0.3">
      <c r="A731" s="102"/>
      <c r="B731" s="102"/>
      <c r="C731" s="103"/>
      <c r="D731" s="103"/>
      <c r="E731" s="67">
        <f t="shared" si="125"/>
        <v>0</v>
      </c>
      <c r="F731" s="259"/>
      <c r="G731" s="259"/>
      <c r="H731" s="249" t="str">
        <f t="shared" si="126"/>
        <v/>
      </c>
      <c r="I731" s="102" t="str">
        <f t="shared" si="127"/>
        <v/>
      </c>
      <c r="J731" s="102" t="str">
        <f t="shared" si="128"/>
        <v/>
      </c>
    </row>
    <row r="732" spans="1:10" x14ac:dyDescent="0.3">
      <c r="A732" s="102"/>
      <c r="B732" s="102"/>
      <c r="C732" s="103"/>
      <c r="D732" s="103"/>
      <c r="E732" s="67">
        <f t="shared" si="125"/>
        <v>0</v>
      </c>
      <c r="F732" s="259"/>
      <c r="G732" s="259"/>
      <c r="H732" s="249" t="str">
        <f t="shared" si="126"/>
        <v/>
      </c>
      <c r="I732" s="102" t="str">
        <f t="shared" si="127"/>
        <v/>
      </c>
      <c r="J732" s="102" t="str">
        <f t="shared" si="128"/>
        <v/>
      </c>
    </row>
    <row r="733" spans="1:10" x14ac:dyDescent="0.3">
      <c r="A733" s="102"/>
      <c r="B733" s="102"/>
      <c r="C733" s="103"/>
      <c r="D733" s="103"/>
      <c r="E733" s="67">
        <f t="shared" si="125"/>
        <v>0</v>
      </c>
      <c r="F733" s="259"/>
      <c r="G733" s="259"/>
      <c r="H733" s="249" t="str">
        <f t="shared" si="126"/>
        <v/>
      </c>
      <c r="I733" s="102" t="str">
        <f t="shared" si="127"/>
        <v/>
      </c>
      <c r="J733" s="102" t="str">
        <f t="shared" si="128"/>
        <v/>
      </c>
    </row>
    <row r="734" spans="1:10" x14ac:dyDescent="0.3">
      <c r="A734" s="102"/>
      <c r="B734" s="102"/>
      <c r="C734" s="102"/>
      <c r="D734" s="102"/>
      <c r="E734" s="66">
        <f t="shared" ref="E734:E763" si="129">D734*C734</f>
        <v>0</v>
      </c>
      <c r="F734" s="259"/>
      <c r="G734" s="259"/>
      <c r="H734" s="249" t="str">
        <f t="shared" si="126"/>
        <v/>
      </c>
      <c r="I734" s="102" t="str">
        <f t="shared" si="127"/>
        <v/>
      </c>
      <c r="J734" s="102" t="str">
        <f t="shared" si="128"/>
        <v/>
      </c>
    </row>
    <row r="735" spans="1:10" x14ac:dyDescent="0.3">
      <c r="A735" s="102"/>
      <c r="B735" s="102"/>
      <c r="C735" s="102"/>
      <c r="D735" s="102"/>
      <c r="E735" s="66">
        <f t="shared" si="129"/>
        <v>0</v>
      </c>
      <c r="F735" s="259"/>
      <c r="G735" s="259"/>
      <c r="H735" s="249" t="str">
        <f t="shared" si="126"/>
        <v/>
      </c>
      <c r="I735" s="102" t="str">
        <f t="shared" si="127"/>
        <v/>
      </c>
      <c r="J735" s="102" t="str">
        <f t="shared" si="128"/>
        <v/>
      </c>
    </row>
    <row r="736" spans="1:10" x14ac:dyDescent="0.3">
      <c r="A736" s="102"/>
      <c r="B736" s="102"/>
      <c r="C736" s="102"/>
      <c r="D736" s="102"/>
      <c r="E736" s="66">
        <f t="shared" si="129"/>
        <v>0</v>
      </c>
      <c r="F736" s="259"/>
      <c r="G736" s="259"/>
      <c r="H736" s="249" t="str">
        <f t="shared" si="126"/>
        <v/>
      </c>
      <c r="I736" s="102" t="str">
        <f t="shared" si="127"/>
        <v/>
      </c>
      <c r="J736" s="102" t="str">
        <f t="shared" si="128"/>
        <v/>
      </c>
    </row>
    <row r="737" spans="1:10" x14ac:dyDescent="0.3">
      <c r="A737" s="102"/>
      <c r="B737" s="102"/>
      <c r="C737" s="102"/>
      <c r="D737" s="102"/>
      <c r="E737" s="66">
        <f t="shared" si="129"/>
        <v>0</v>
      </c>
      <c r="F737" s="259"/>
      <c r="G737" s="259"/>
      <c r="H737" s="249" t="str">
        <f t="shared" si="126"/>
        <v/>
      </c>
      <c r="I737" s="102" t="str">
        <f t="shared" si="127"/>
        <v/>
      </c>
      <c r="J737" s="102" t="str">
        <f t="shared" si="128"/>
        <v/>
      </c>
    </row>
    <row r="738" spans="1:10" x14ac:dyDescent="0.3">
      <c r="A738" s="102"/>
      <c r="B738" s="102"/>
      <c r="C738" s="102"/>
      <c r="D738" s="102"/>
      <c r="E738" s="66">
        <f t="shared" si="129"/>
        <v>0</v>
      </c>
      <c r="F738" s="259"/>
      <c r="G738" s="259"/>
      <c r="H738" s="249" t="str">
        <f t="shared" si="126"/>
        <v/>
      </c>
      <c r="I738" s="102" t="str">
        <f t="shared" si="127"/>
        <v/>
      </c>
      <c r="J738" s="102" t="str">
        <f t="shared" si="128"/>
        <v/>
      </c>
    </row>
    <row r="739" spans="1:10" x14ac:dyDescent="0.3">
      <c r="A739" s="102"/>
      <c r="B739" s="102"/>
      <c r="C739" s="102"/>
      <c r="D739" s="102"/>
      <c r="E739" s="66">
        <f t="shared" si="129"/>
        <v>0</v>
      </c>
      <c r="F739" s="259"/>
      <c r="G739" s="259"/>
      <c r="H739" s="249" t="str">
        <f t="shared" si="126"/>
        <v/>
      </c>
      <c r="I739" s="102" t="str">
        <f t="shared" si="127"/>
        <v/>
      </c>
      <c r="J739" s="102" t="str">
        <f t="shared" si="128"/>
        <v/>
      </c>
    </row>
    <row r="740" spans="1:10" x14ac:dyDescent="0.3">
      <c r="A740" s="102"/>
      <c r="B740" s="102"/>
      <c r="C740" s="102"/>
      <c r="D740" s="102"/>
      <c r="E740" s="66">
        <f t="shared" si="129"/>
        <v>0</v>
      </c>
      <c r="F740" s="259"/>
      <c r="G740" s="259"/>
      <c r="H740" s="249" t="str">
        <f t="shared" si="126"/>
        <v/>
      </c>
      <c r="I740" s="102" t="str">
        <f t="shared" si="127"/>
        <v/>
      </c>
      <c r="J740" s="102" t="str">
        <f t="shared" si="128"/>
        <v/>
      </c>
    </row>
    <row r="741" spans="1:10" x14ac:dyDescent="0.3">
      <c r="A741" s="102"/>
      <c r="B741" s="102"/>
      <c r="C741" s="104"/>
      <c r="D741" s="104"/>
      <c r="E741" s="66">
        <f t="shared" si="129"/>
        <v>0</v>
      </c>
      <c r="F741" s="259"/>
      <c r="G741" s="259"/>
      <c r="H741" s="249" t="str">
        <f t="shared" si="126"/>
        <v/>
      </c>
      <c r="I741" s="102" t="str">
        <f t="shared" si="127"/>
        <v/>
      </c>
      <c r="J741" s="102" t="str">
        <f t="shared" si="128"/>
        <v/>
      </c>
    </row>
    <row r="742" spans="1:10" x14ac:dyDescent="0.3">
      <c r="A742" s="102"/>
      <c r="B742" s="102"/>
      <c r="C742" s="104"/>
      <c r="D742" s="104"/>
      <c r="E742" s="66">
        <f t="shared" si="129"/>
        <v>0</v>
      </c>
      <c r="F742" s="259"/>
      <c r="G742" s="259"/>
      <c r="H742" s="249" t="str">
        <f t="shared" si="126"/>
        <v/>
      </c>
      <c r="I742" s="102" t="str">
        <f t="shared" si="127"/>
        <v/>
      </c>
      <c r="J742" s="102" t="str">
        <f t="shared" si="128"/>
        <v/>
      </c>
    </row>
    <row r="743" spans="1:10" x14ac:dyDescent="0.3">
      <c r="A743" s="102"/>
      <c r="B743" s="102"/>
      <c r="C743" s="104"/>
      <c r="D743" s="104"/>
      <c r="E743" s="66">
        <f t="shared" si="129"/>
        <v>0</v>
      </c>
      <c r="F743" s="259"/>
      <c r="G743" s="259"/>
      <c r="H743" s="249" t="str">
        <f t="shared" si="126"/>
        <v/>
      </c>
      <c r="I743" s="102" t="str">
        <f t="shared" si="127"/>
        <v/>
      </c>
      <c r="J743" s="102" t="str">
        <f t="shared" si="128"/>
        <v/>
      </c>
    </row>
    <row r="744" spans="1:10" x14ac:dyDescent="0.3">
      <c r="A744" s="102"/>
      <c r="B744" s="102"/>
      <c r="C744" s="104"/>
      <c r="D744" s="104"/>
      <c r="E744" s="66">
        <f t="shared" si="129"/>
        <v>0</v>
      </c>
      <c r="F744" s="259"/>
      <c r="G744" s="259"/>
      <c r="H744" s="249" t="str">
        <f t="shared" si="126"/>
        <v/>
      </c>
      <c r="I744" s="102" t="str">
        <f t="shared" si="127"/>
        <v/>
      </c>
      <c r="J744" s="102" t="str">
        <f t="shared" si="128"/>
        <v/>
      </c>
    </row>
    <row r="745" spans="1:10" x14ac:dyDescent="0.3">
      <c r="A745" s="102"/>
      <c r="B745" s="102"/>
      <c r="C745" s="104"/>
      <c r="D745" s="104"/>
      <c r="E745" s="66">
        <f t="shared" si="129"/>
        <v>0</v>
      </c>
      <c r="F745" s="259"/>
      <c r="G745" s="259"/>
      <c r="H745" s="249" t="str">
        <f t="shared" si="126"/>
        <v/>
      </c>
      <c r="I745" s="102" t="str">
        <f t="shared" si="127"/>
        <v/>
      </c>
      <c r="J745" s="102" t="str">
        <f t="shared" si="128"/>
        <v/>
      </c>
    </row>
    <row r="746" spans="1:10" x14ac:dyDescent="0.3">
      <c r="A746" s="102"/>
      <c r="B746" s="102"/>
      <c r="C746" s="104"/>
      <c r="D746" s="104"/>
      <c r="E746" s="66">
        <f t="shared" si="129"/>
        <v>0</v>
      </c>
      <c r="F746" s="259"/>
      <c r="G746" s="259"/>
      <c r="H746" s="249" t="str">
        <f t="shared" si="126"/>
        <v/>
      </c>
      <c r="I746" s="102" t="str">
        <f t="shared" si="127"/>
        <v/>
      </c>
      <c r="J746" s="102" t="str">
        <f t="shared" si="128"/>
        <v/>
      </c>
    </row>
    <row r="747" spans="1:10" x14ac:dyDescent="0.3">
      <c r="A747" s="102"/>
      <c r="B747" s="102"/>
      <c r="C747" s="104"/>
      <c r="D747" s="104"/>
      <c r="E747" s="66">
        <f t="shared" si="129"/>
        <v>0</v>
      </c>
      <c r="F747" s="259"/>
      <c r="G747" s="259"/>
      <c r="H747" s="249" t="str">
        <f t="shared" si="126"/>
        <v/>
      </c>
      <c r="I747" s="102" t="str">
        <f t="shared" si="127"/>
        <v/>
      </c>
      <c r="J747" s="102" t="str">
        <f t="shared" si="128"/>
        <v/>
      </c>
    </row>
    <row r="748" spans="1:10" x14ac:dyDescent="0.3">
      <c r="A748" s="102"/>
      <c r="B748" s="102"/>
      <c r="C748" s="104"/>
      <c r="D748" s="104"/>
      <c r="E748" s="66">
        <f t="shared" si="129"/>
        <v>0</v>
      </c>
      <c r="F748" s="259"/>
      <c r="G748" s="259"/>
      <c r="H748" s="249" t="str">
        <f t="shared" si="126"/>
        <v/>
      </c>
      <c r="I748" s="102" t="str">
        <f t="shared" si="127"/>
        <v/>
      </c>
      <c r="J748" s="102" t="str">
        <f t="shared" si="128"/>
        <v/>
      </c>
    </row>
    <row r="749" spans="1:10" x14ac:dyDescent="0.3">
      <c r="A749" s="102"/>
      <c r="B749" s="102"/>
      <c r="C749" s="104"/>
      <c r="D749" s="104"/>
      <c r="E749" s="66">
        <f t="shared" si="129"/>
        <v>0</v>
      </c>
      <c r="F749" s="259"/>
      <c r="G749" s="259"/>
      <c r="H749" s="249" t="str">
        <f t="shared" si="126"/>
        <v/>
      </c>
      <c r="I749" s="102" t="str">
        <f t="shared" si="127"/>
        <v/>
      </c>
      <c r="J749" s="102" t="str">
        <f t="shared" si="128"/>
        <v/>
      </c>
    </row>
    <row r="750" spans="1:10" x14ac:dyDescent="0.3">
      <c r="A750" s="102"/>
      <c r="B750" s="102"/>
      <c r="C750" s="104"/>
      <c r="D750" s="104"/>
      <c r="E750" s="66">
        <f t="shared" si="129"/>
        <v>0</v>
      </c>
      <c r="F750" s="259"/>
      <c r="G750" s="259"/>
      <c r="H750" s="249" t="str">
        <f t="shared" si="126"/>
        <v/>
      </c>
      <c r="I750" s="102" t="str">
        <f t="shared" si="127"/>
        <v/>
      </c>
      <c r="J750" s="102" t="str">
        <f t="shared" si="128"/>
        <v/>
      </c>
    </row>
    <row r="751" spans="1:10" x14ac:dyDescent="0.3">
      <c r="A751" s="102"/>
      <c r="B751" s="102"/>
      <c r="C751" s="104"/>
      <c r="D751" s="104"/>
      <c r="E751" s="66">
        <f t="shared" si="129"/>
        <v>0</v>
      </c>
      <c r="F751" s="259"/>
      <c r="G751" s="259"/>
      <c r="H751" s="249" t="str">
        <f t="shared" si="126"/>
        <v/>
      </c>
      <c r="I751" s="102" t="str">
        <f t="shared" si="127"/>
        <v/>
      </c>
      <c r="J751" s="102" t="str">
        <f t="shared" si="128"/>
        <v/>
      </c>
    </row>
    <row r="752" spans="1:10" x14ac:dyDescent="0.3">
      <c r="A752" s="102"/>
      <c r="B752" s="102"/>
      <c r="C752" s="104"/>
      <c r="D752" s="104"/>
      <c r="E752" s="66">
        <f t="shared" si="129"/>
        <v>0</v>
      </c>
      <c r="F752" s="259"/>
      <c r="G752" s="259"/>
      <c r="H752" s="249" t="str">
        <f t="shared" si="126"/>
        <v/>
      </c>
      <c r="I752" s="102" t="str">
        <f t="shared" si="127"/>
        <v/>
      </c>
      <c r="J752" s="102" t="str">
        <f t="shared" si="128"/>
        <v/>
      </c>
    </row>
    <row r="753" spans="1:10" x14ac:dyDescent="0.3">
      <c r="A753" s="102"/>
      <c r="B753" s="102"/>
      <c r="C753" s="104"/>
      <c r="D753" s="104"/>
      <c r="E753" s="66">
        <f t="shared" si="129"/>
        <v>0</v>
      </c>
      <c r="F753" s="259"/>
      <c r="G753" s="259"/>
      <c r="H753" s="249" t="str">
        <f t="shared" si="126"/>
        <v/>
      </c>
      <c r="I753" s="102" t="str">
        <f t="shared" si="127"/>
        <v/>
      </c>
      <c r="J753" s="102" t="str">
        <f t="shared" si="128"/>
        <v/>
      </c>
    </row>
    <row r="754" spans="1:10" x14ac:dyDescent="0.3">
      <c r="A754" s="102"/>
      <c r="B754" s="102"/>
      <c r="C754" s="104"/>
      <c r="D754" s="104"/>
      <c r="E754" s="66">
        <f t="shared" si="129"/>
        <v>0</v>
      </c>
      <c r="F754" s="259"/>
      <c r="G754" s="259"/>
      <c r="H754" s="249" t="str">
        <f t="shared" si="126"/>
        <v/>
      </c>
      <c r="I754" s="102" t="str">
        <f t="shared" si="127"/>
        <v/>
      </c>
      <c r="J754" s="102" t="str">
        <f t="shared" si="128"/>
        <v/>
      </c>
    </row>
    <row r="755" spans="1:10" x14ac:dyDescent="0.3">
      <c r="A755" s="102"/>
      <c r="B755" s="102"/>
      <c r="C755" s="104"/>
      <c r="D755" s="104"/>
      <c r="E755" s="66">
        <f t="shared" si="129"/>
        <v>0</v>
      </c>
      <c r="F755" s="259"/>
      <c r="G755" s="259"/>
      <c r="H755" s="249" t="str">
        <f t="shared" si="126"/>
        <v/>
      </c>
      <c r="I755" s="102" t="str">
        <f t="shared" si="127"/>
        <v/>
      </c>
      <c r="J755" s="102" t="str">
        <f t="shared" si="128"/>
        <v/>
      </c>
    </row>
    <row r="756" spans="1:10" x14ac:dyDescent="0.3">
      <c r="A756" s="102"/>
      <c r="B756" s="102"/>
      <c r="C756" s="104"/>
      <c r="D756" s="104"/>
      <c r="E756" s="66">
        <f t="shared" si="129"/>
        <v>0</v>
      </c>
      <c r="F756" s="259"/>
      <c r="G756" s="259"/>
      <c r="H756" s="249" t="str">
        <f t="shared" si="126"/>
        <v/>
      </c>
      <c r="I756" s="102" t="str">
        <f t="shared" si="127"/>
        <v/>
      </c>
      <c r="J756" s="102" t="str">
        <f t="shared" si="128"/>
        <v/>
      </c>
    </row>
    <row r="757" spans="1:10" x14ac:dyDescent="0.3">
      <c r="A757" s="102"/>
      <c r="B757" s="102"/>
      <c r="C757" s="104"/>
      <c r="D757" s="104"/>
      <c r="E757" s="66">
        <f t="shared" si="129"/>
        <v>0</v>
      </c>
      <c r="F757" s="259"/>
      <c r="G757" s="259"/>
      <c r="H757" s="249" t="str">
        <f t="shared" si="126"/>
        <v/>
      </c>
      <c r="I757" s="102" t="str">
        <f t="shared" si="127"/>
        <v/>
      </c>
      <c r="J757" s="102" t="str">
        <f t="shared" si="128"/>
        <v/>
      </c>
    </row>
    <row r="758" spans="1:10" x14ac:dyDescent="0.3">
      <c r="A758" s="102"/>
      <c r="B758" s="102"/>
      <c r="C758" s="104"/>
      <c r="D758" s="104"/>
      <c r="E758" s="66">
        <f t="shared" si="129"/>
        <v>0</v>
      </c>
      <c r="F758" s="259"/>
      <c r="G758" s="259"/>
      <c r="H758" s="249" t="str">
        <f t="shared" si="126"/>
        <v/>
      </c>
      <c r="I758" s="102" t="str">
        <f t="shared" si="127"/>
        <v/>
      </c>
      <c r="J758" s="102" t="str">
        <f t="shared" si="128"/>
        <v/>
      </c>
    </row>
    <row r="759" spans="1:10" x14ac:dyDescent="0.3">
      <c r="A759" s="102"/>
      <c r="B759" s="102"/>
      <c r="C759" s="104"/>
      <c r="D759" s="104"/>
      <c r="E759" s="66">
        <f t="shared" si="129"/>
        <v>0</v>
      </c>
      <c r="F759" s="259"/>
      <c r="G759" s="259"/>
      <c r="H759" s="249" t="str">
        <f t="shared" si="126"/>
        <v/>
      </c>
      <c r="I759" s="102" t="str">
        <f t="shared" si="127"/>
        <v/>
      </c>
      <c r="J759" s="102" t="str">
        <f t="shared" si="128"/>
        <v/>
      </c>
    </row>
    <row r="760" spans="1:10" x14ac:dyDescent="0.3">
      <c r="A760" s="102"/>
      <c r="B760" s="102"/>
      <c r="C760" s="104"/>
      <c r="D760" s="104"/>
      <c r="E760" s="66">
        <f t="shared" si="129"/>
        <v>0</v>
      </c>
      <c r="F760" s="259"/>
      <c r="G760" s="259"/>
      <c r="H760" s="249" t="str">
        <f t="shared" si="126"/>
        <v/>
      </c>
      <c r="I760" s="102" t="str">
        <f t="shared" si="127"/>
        <v/>
      </c>
      <c r="J760" s="102" t="str">
        <f t="shared" si="128"/>
        <v/>
      </c>
    </row>
    <row r="761" spans="1:10" x14ac:dyDescent="0.3">
      <c r="A761" s="102"/>
      <c r="B761" s="102"/>
      <c r="C761" s="104"/>
      <c r="D761" s="104"/>
      <c r="E761" s="66">
        <f t="shared" si="129"/>
        <v>0</v>
      </c>
      <c r="F761" s="259"/>
      <c r="G761" s="259"/>
      <c r="H761" s="249" t="str">
        <f t="shared" si="126"/>
        <v/>
      </c>
      <c r="I761" s="102" t="str">
        <f t="shared" si="127"/>
        <v/>
      </c>
      <c r="J761" s="102" t="str">
        <f t="shared" si="128"/>
        <v/>
      </c>
    </row>
    <row r="762" spans="1:10" x14ac:dyDescent="0.3">
      <c r="A762" s="102"/>
      <c r="B762" s="102"/>
      <c r="C762" s="104"/>
      <c r="D762" s="104"/>
      <c r="E762" s="66">
        <f t="shared" si="129"/>
        <v>0</v>
      </c>
      <c r="F762" s="259"/>
      <c r="G762" s="259"/>
      <c r="H762" s="249" t="str">
        <f t="shared" si="126"/>
        <v/>
      </c>
      <c r="I762" s="102" t="str">
        <f t="shared" si="127"/>
        <v/>
      </c>
      <c r="J762" s="102" t="str">
        <f t="shared" si="128"/>
        <v/>
      </c>
    </row>
    <row r="763" spans="1:10" x14ac:dyDescent="0.3">
      <c r="A763" s="102"/>
      <c r="B763" s="102"/>
      <c r="C763" s="104"/>
      <c r="D763" s="104"/>
      <c r="E763" s="66">
        <f t="shared" si="129"/>
        <v>0</v>
      </c>
      <c r="F763" s="259"/>
      <c r="G763" s="259"/>
      <c r="H763" s="249" t="str">
        <f t="shared" si="126"/>
        <v/>
      </c>
      <c r="I763" s="102" t="str">
        <f t="shared" si="127"/>
        <v/>
      </c>
      <c r="J763" s="102" t="str">
        <f t="shared" si="128"/>
        <v/>
      </c>
    </row>
    <row r="764" spans="1:10" x14ac:dyDescent="0.3">
      <c r="A764" s="66"/>
      <c r="B764" s="70" t="s">
        <v>311</v>
      </c>
      <c r="C764" s="66"/>
      <c r="D764" s="66"/>
      <c r="E764" s="71">
        <f>SUM(E728:E763)</f>
        <v>0</v>
      </c>
      <c r="H764" s="250">
        <f>SUM(H728:H763)</f>
        <v>0</v>
      </c>
      <c r="I764" s="250">
        <f t="shared" ref="I764" si="130">SUM(I728:I763)</f>
        <v>0</v>
      </c>
      <c r="J764" s="250">
        <f t="shared" ref="J764" si="131">SUM(J728:J763)</f>
        <v>0</v>
      </c>
    </row>
    <row r="766" spans="1:10" x14ac:dyDescent="0.3">
      <c r="A766" s="354" t="s">
        <v>122</v>
      </c>
      <c r="B766" s="354"/>
      <c r="C766" s="354"/>
      <c r="D766" s="354"/>
      <c r="E766" s="354"/>
      <c r="F766" s="256" t="s">
        <v>286</v>
      </c>
      <c r="G766" s="257"/>
    </row>
    <row r="767" spans="1:10" ht="17.25" thickBot="1" x14ac:dyDescent="0.35">
      <c r="A767" s="56" t="s">
        <v>287</v>
      </c>
      <c r="B767" s="101" t="s">
        <v>45</v>
      </c>
      <c r="C767" s="57"/>
      <c r="D767" s="58"/>
      <c r="E767" s="58">
        <f>IFERROR(VLOOKUP(B767,Admin_Lists!$A$9:$B$49,2,FALSE),"")</f>
        <v>0</v>
      </c>
    </row>
    <row r="768" spans="1:10" ht="17.25" x14ac:dyDescent="0.3">
      <c r="A768" s="190"/>
      <c r="B768" s="191" t="s">
        <v>314</v>
      </c>
      <c r="C768" s="353">
        <f>'Sq. Ft. Area Individual Files'!D775</f>
        <v>0</v>
      </c>
      <c r="D768" s="353"/>
      <c r="E768" s="234">
        <f>'Sq. Ft. Area Individual Files'!C776</f>
        <v>0</v>
      </c>
    </row>
    <row r="769" spans="1:10" ht="47.25" x14ac:dyDescent="0.3">
      <c r="A769" s="63" t="s">
        <v>290</v>
      </c>
      <c r="B769" s="64" t="s">
        <v>291</v>
      </c>
      <c r="C769" s="64" t="s">
        <v>292</v>
      </c>
      <c r="D769" s="64" t="s">
        <v>293</v>
      </c>
      <c r="E769" s="64" t="s">
        <v>294</v>
      </c>
      <c r="F769" s="64" t="s">
        <v>295</v>
      </c>
      <c r="G769" s="64" t="s">
        <v>296</v>
      </c>
      <c r="H769" s="64" t="s">
        <v>297</v>
      </c>
      <c r="I769" s="64" t="s">
        <v>298</v>
      </c>
      <c r="J769" s="64" t="s">
        <v>299</v>
      </c>
    </row>
    <row r="770" spans="1:10" x14ac:dyDescent="0.3">
      <c r="A770" s="102"/>
      <c r="B770" s="102"/>
      <c r="C770" s="103"/>
      <c r="D770" s="103"/>
      <c r="E770" s="67">
        <f t="shared" ref="E770:E775" si="132">C770*D770</f>
        <v>0</v>
      </c>
      <c r="F770" s="259"/>
      <c r="G770" s="259"/>
      <c r="H770" s="249" t="str">
        <f t="shared" ref="H770:H805" si="133">IF(AND(F770="Yes",Facility_Type="Commercial"),(E770/1000*0.14),IF(AND(F770="Yes",Facility_Type="Industrial",G770="Non-High Bay"),(E770/1000*0.18),IF(AND(F770="Yes",Facility_Type="Schools &amp; Government",G770="Non-High Bay"),(E770/1000*0.14),"")))</f>
        <v/>
      </c>
      <c r="I770" s="102" t="str">
        <f t="shared" ref="I770:I805" si="134">IF(AND(F770="Yes",Facility_Type="Commercial"),((1-SFBASE_Commercial)-(1-SFE_Commercial))*E770/1000*Hrs_Commercial,IF(AND(F770="Yes",Facility_Type="Industrial",G770="Non-High Bay"),((1-SFBASE_Industrial)-(1-SFE_Industrial))*E770/1000*Hrs_Industrial,IF(AND(F770="Yes",Facility_Type="Schools &amp; Government",G770="Non-High Bay"),(((1-SFBASE_SG)-(1-SFE_SG))*E770/1000*Hrs_SG),"")))</f>
        <v/>
      </c>
      <c r="J770" s="102" t="str">
        <f t="shared" ref="J770:J805" si="135">IFERROR(I770*EUL,"")</f>
        <v/>
      </c>
    </row>
    <row r="771" spans="1:10" x14ac:dyDescent="0.3">
      <c r="A771" s="102"/>
      <c r="B771" s="102"/>
      <c r="C771" s="103"/>
      <c r="D771" s="103"/>
      <c r="E771" s="67">
        <f t="shared" si="132"/>
        <v>0</v>
      </c>
      <c r="F771" s="259"/>
      <c r="G771" s="259"/>
      <c r="H771" s="249" t="str">
        <f t="shared" si="133"/>
        <v/>
      </c>
      <c r="I771" s="102" t="str">
        <f t="shared" si="134"/>
        <v/>
      </c>
      <c r="J771" s="102" t="str">
        <f t="shared" si="135"/>
        <v/>
      </c>
    </row>
    <row r="772" spans="1:10" x14ac:dyDescent="0.3">
      <c r="A772" s="102"/>
      <c r="B772" s="102"/>
      <c r="C772" s="103"/>
      <c r="D772" s="103"/>
      <c r="E772" s="67">
        <f t="shared" si="132"/>
        <v>0</v>
      </c>
      <c r="F772" s="259"/>
      <c r="G772" s="259"/>
      <c r="H772" s="249" t="str">
        <f t="shared" si="133"/>
        <v/>
      </c>
      <c r="I772" s="102" t="str">
        <f t="shared" si="134"/>
        <v/>
      </c>
      <c r="J772" s="102" t="str">
        <f t="shared" si="135"/>
        <v/>
      </c>
    </row>
    <row r="773" spans="1:10" x14ac:dyDescent="0.3">
      <c r="A773" s="102"/>
      <c r="B773" s="102"/>
      <c r="C773" s="103"/>
      <c r="D773" s="103"/>
      <c r="E773" s="67">
        <f t="shared" si="132"/>
        <v>0</v>
      </c>
      <c r="F773" s="259"/>
      <c r="G773" s="259"/>
      <c r="H773" s="249" t="str">
        <f t="shared" si="133"/>
        <v/>
      </c>
      <c r="I773" s="102" t="str">
        <f t="shared" si="134"/>
        <v/>
      </c>
      <c r="J773" s="102" t="str">
        <f t="shared" si="135"/>
        <v/>
      </c>
    </row>
    <row r="774" spans="1:10" x14ac:dyDescent="0.3">
      <c r="A774" s="102"/>
      <c r="B774" s="102"/>
      <c r="C774" s="103"/>
      <c r="D774" s="103"/>
      <c r="E774" s="67">
        <f t="shared" si="132"/>
        <v>0</v>
      </c>
      <c r="F774" s="259"/>
      <c r="G774" s="259"/>
      <c r="H774" s="249" t="str">
        <f t="shared" si="133"/>
        <v/>
      </c>
      <c r="I774" s="102" t="str">
        <f t="shared" si="134"/>
        <v/>
      </c>
      <c r="J774" s="102" t="str">
        <f t="shared" si="135"/>
        <v/>
      </c>
    </row>
    <row r="775" spans="1:10" x14ac:dyDescent="0.3">
      <c r="A775" s="102"/>
      <c r="B775" s="102"/>
      <c r="C775" s="103"/>
      <c r="D775" s="103"/>
      <c r="E775" s="67">
        <f t="shared" si="132"/>
        <v>0</v>
      </c>
      <c r="F775" s="259"/>
      <c r="G775" s="259"/>
      <c r="H775" s="249" t="str">
        <f t="shared" si="133"/>
        <v/>
      </c>
      <c r="I775" s="102" t="str">
        <f t="shared" si="134"/>
        <v/>
      </c>
      <c r="J775" s="102" t="str">
        <f t="shared" si="135"/>
        <v/>
      </c>
    </row>
    <row r="776" spans="1:10" x14ac:dyDescent="0.3">
      <c r="A776" s="102"/>
      <c r="B776" s="102"/>
      <c r="C776" s="102"/>
      <c r="D776" s="102"/>
      <c r="E776" s="66">
        <f t="shared" ref="E776:E805" si="136">D776*C776</f>
        <v>0</v>
      </c>
      <c r="F776" s="259"/>
      <c r="G776" s="259"/>
      <c r="H776" s="249" t="str">
        <f t="shared" si="133"/>
        <v/>
      </c>
      <c r="I776" s="102" t="str">
        <f t="shared" si="134"/>
        <v/>
      </c>
      <c r="J776" s="102" t="str">
        <f t="shared" si="135"/>
        <v/>
      </c>
    </row>
    <row r="777" spans="1:10" x14ac:dyDescent="0.3">
      <c r="A777" s="102"/>
      <c r="B777" s="102"/>
      <c r="C777" s="102"/>
      <c r="D777" s="102"/>
      <c r="E777" s="66">
        <f t="shared" si="136"/>
        <v>0</v>
      </c>
      <c r="F777" s="259"/>
      <c r="G777" s="259"/>
      <c r="H777" s="249" t="str">
        <f t="shared" si="133"/>
        <v/>
      </c>
      <c r="I777" s="102" t="str">
        <f t="shared" si="134"/>
        <v/>
      </c>
      <c r="J777" s="102" t="str">
        <f t="shared" si="135"/>
        <v/>
      </c>
    </row>
    <row r="778" spans="1:10" x14ac:dyDescent="0.3">
      <c r="A778" s="102"/>
      <c r="B778" s="102"/>
      <c r="C778" s="102"/>
      <c r="D778" s="102"/>
      <c r="E778" s="66">
        <f t="shared" si="136"/>
        <v>0</v>
      </c>
      <c r="F778" s="259"/>
      <c r="G778" s="259"/>
      <c r="H778" s="249" t="str">
        <f t="shared" si="133"/>
        <v/>
      </c>
      <c r="I778" s="102" t="str">
        <f t="shared" si="134"/>
        <v/>
      </c>
      <c r="J778" s="102" t="str">
        <f t="shared" si="135"/>
        <v/>
      </c>
    </row>
    <row r="779" spans="1:10" x14ac:dyDescent="0.3">
      <c r="A779" s="102"/>
      <c r="B779" s="102"/>
      <c r="C779" s="102"/>
      <c r="D779" s="102"/>
      <c r="E779" s="66">
        <f t="shared" si="136"/>
        <v>0</v>
      </c>
      <c r="F779" s="259"/>
      <c r="G779" s="259"/>
      <c r="H779" s="249" t="str">
        <f t="shared" si="133"/>
        <v/>
      </c>
      <c r="I779" s="102" t="str">
        <f t="shared" si="134"/>
        <v/>
      </c>
      <c r="J779" s="102" t="str">
        <f t="shared" si="135"/>
        <v/>
      </c>
    </row>
    <row r="780" spans="1:10" x14ac:dyDescent="0.3">
      <c r="A780" s="102"/>
      <c r="B780" s="102"/>
      <c r="C780" s="102"/>
      <c r="D780" s="102"/>
      <c r="E780" s="66">
        <f t="shared" si="136"/>
        <v>0</v>
      </c>
      <c r="F780" s="259"/>
      <c r="G780" s="259"/>
      <c r="H780" s="249" t="str">
        <f t="shared" si="133"/>
        <v/>
      </c>
      <c r="I780" s="102" t="str">
        <f t="shared" si="134"/>
        <v/>
      </c>
      <c r="J780" s="102" t="str">
        <f t="shared" si="135"/>
        <v/>
      </c>
    </row>
    <row r="781" spans="1:10" x14ac:dyDescent="0.3">
      <c r="A781" s="102"/>
      <c r="B781" s="102"/>
      <c r="C781" s="102"/>
      <c r="D781" s="102"/>
      <c r="E781" s="66">
        <f t="shared" si="136"/>
        <v>0</v>
      </c>
      <c r="F781" s="259"/>
      <c r="G781" s="259"/>
      <c r="H781" s="249" t="str">
        <f t="shared" si="133"/>
        <v/>
      </c>
      <c r="I781" s="102" t="str">
        <f t="shared" si="134"/>
        <v/>
      </c>
      <c r="J781" s="102" t="str">
        <f t="shared" si="135"/>
        <v/>
      </c>
    </row>
    <row r="782" spans="1:10" x14ac:dyDescent="0.3">
      <c r="A782" s="102"/>
      <c r="B782" s="102"/>
      <c r="C782" s="102"/>
      <c r="D782" s="102"/>
      <c r="E782" s="66">
        <f t="shared" si="136"/>
        <v>0</v>
      </c>
      <c r="F782" s="259"/>
      <c r="G782" s="259"/>
      <c r="H782" s="249" t="str">
        <f t="shared" si="133"/>
        <v/>
      </c>
      <c r="I782" s="102" t="str">
        <f t="shared" si="134"/>
        <v/>
      </c>
      <c r="J782" s="102" t="str">
        <f t="shared" si="135"/>
        <v/>
      </c>
    </row>
    <row r="783" spans="1:10" x14ac:dyDescent="0.3">
      <c r="A783" s="102"/>
      <c r="B783" s="102"/>
      <c r="C783" s="104"/>
      <c r="D783" s="104"/>
      <c r="E783" s="66">
        <f t="shared" si="136"/>
        <v>0</v>
      </c>
      <c r="F783" s="259"/>
      <c r="G783" s="259"/>
      <c r="H783" s="249" t="str">
        <f t="shared" si="133"/>
        <v/>
      </c>
      <c r="I783" s="102" t="str">
        <f t="shared" si="134"/>
        <v/>
      </c>
      <c r="J783" s="102" t="str">
        <f t="shared" si="135"/>
        <v/>
      </c>
    </row>
    <row r="784" spans="1:10" x14ac:dyDescent="0.3">
      <c r="A784" s="102"/>
      <c r="B784" s="102"/>
      <c r="C784" s="104"/>
      <c r="D784" s="104"/>
      <c r="E784" s="66">
        <f t="shared" si="136"/>
        <v>0</v>
      </c>
      <c r="F784" s="259"/>
      <c r="G784" s="259"/>
      <c r="H784" s="249" t="str">
        <f t="shared" si="133"/>
        <v/>
      </c>
      <c r="I784" s="102" t="str">
        <f t="shared" si="134"/>
        <v/>
      </c>
      <c r="J784" s="102" t="str">
        <f t="shared" si="135"/>
        <v/>
      </c>
    </row>
    <row r="785" spans="1:10" x14ac:dyDescent="0.3">
      <c r="A785" s="102"/>
      <c r="B785" s="102"/>
      <c r="C785" s="104"/>
      <c r="D785" s="104"/>
      <c r="E785" s="66">
        <f t="shared" si="136"/>
        <v>0</v>
      </c>
      <c r="F785" s="259"/>
      <c r="G785" s="259"/>
      <c r="H785" s="249" t="str">
        <f t="shared" si="133"/>
        <v/>
      </c>
      <c r="I785" s="102" t="str">
        <f t="shared" si="134"/>
        <v/>
      </c>
      <c r="J785" s="102" t="str">
        <f t="shared" si="135"/>
        <v/>
      </c>
    </row>
    <row r="786" spans="1:10" x14ac:dyDescent="0.3">
      <c r="A786" s="102"/>
      <c r="B786" s="102"/>
      <c r="C786" s="104"/>
      <c r="D786" s="104"/>
      <c r="E786" s="66">
        <f t="shared" si="136"/>
        <v>0</v>
      </c>
      <c r="F786" s="259"/>
      <c r="G786" s="259"/>
      <c r="H786" s="249" t="str">
        <f t="shared" si="133"/>
        <v/>
      </c>
      <c r="I786" s="102" t="str">
        <f t="shared" si="134"/>
        <v/>
      </c>
      <c r="J786" s="102" t="str">
        <f t="shared" si="135"/>
        <v/>
      </c>
    </row>
    <row r="787" spans="1:10" x14ac:dyDescent="0.3">
      <c r="A787" s="102"/>
      <c r="B787" s="102"/>
      <c r="C787" s="104"/>
      <c r="D787" s="104"/>
      <c r="E787" s="66">
        <f t="shared" si="136"/>
        <v>0</v>
      </c>
      <c r="F787" s="259"/>
      <c r="G787" s="259"/>
      <c r="H787" s="249" t="str">
        <f t="shared" si="133"/>
        <v/>
      </c>
      <c r="I787" s="102" t="str">
        <f t="shared" si="134"/>
        <v/>
      </c>
      <c r="J787" s="102" t="str">
        <f t="shared" si="135"/>
        <v/>
      </c>
    </row>
    <row r="788" spans="1:10" x14ac:dyDescent="0.3">
      <c r="A788" s="102"/>
      <c r="B788" s="102"/>
      <c r="C788" s="104"/>
      <c r="D788" s="104"/>
      <c r="E788" s="66">
        <f t="shared" si="136"/>
        <v>0</v>
      </c>
      <c r="F788" s="259"/>
      <c r="G788" s="259"/>
      <c r="H788" s="249" t="str">
        <f t="shared" si="133"/>
        <v/>
      </c>
      <c r="I788" s="102" t="str">
        <f t="shared" si="134"/>
        <v/>
      </c>
      <c r="J788" s="102" t="str">
        <f t="shared" si="135"/>
        <v/>
      </c>
    </row>
    <row r="789" spans="1:10" x14ac:dyDescent="0.3">
      <c r="A789" s="102"/>
      <c r="B789" s="102"/>
      <c r="C789" s="104"/>
      <c r="D789" s="104"/>
      <c r="E789" s="66">
        <f t="shared" si="136"/>
        <v>0</v>
      </c>
      <c r="F789" s="259"/>
      <c r="G789" s="259"/>
      <c r="H789" s="249" t="str">
        <f t="shared" si="133"/>
        <v/>
      </c>
      <c r="I789" s="102" t="str">
        <f t="shared" si="134"/>
        <v/>
      </c>
      <c r="J789" s="102" t="str">
        <f t="shared" si="135"/>
        <v/>
      </c>
    </row>
    <row r="790" spans="1:10" x14ac:dyDescent="0.3">
      <c r="A790" s="102"/>
      <c r="B790" s="102"/>
      <c r="C790" s="104"/>
      <c r="D790" s="104"/>
      <c r="E790" s="66">
        <f t="shared" si="136"/>
        <v>0</v>
      </c>
      <c r="F790" s="259"/>
      <c r="G790" s="259"/>
      <c r="H790" s="249" t="str">
        <f t="shared" si="133"/>
        <v/>
      </c>
      <c r="I790" s="102" t="str">
        <f t="shared" si="134"/>
        <v/>
      </c>
      <c r="J790" s="102" t="str">
        <f t="shared" si="135"/>
        <v/>
      </c>
    </row>
    <row r="791" spans="1:10" x14ac:dyDescent="0.3">
      <c r="A791" s="102"/>
      <c r="B791" s="102"/>
      <c r="C791" s="104"/>
      <c r="D791" s="104"/>
      <c r="E791" s="66">
        <f t="shared" si="136"/>
        <v>0</v>
      </c>
      <c r="F791" s="259"/>
      <c r="G791" s="259"/>
      <c r="H791" s="249" t="str">
        <f t="shared" si="133"/>
        <v/>
      </c>
      <c r="I791" s="102" t="str">
        <f t="shared" si="134"/>
        <v/>
      </c>
      <c r="J791" s="102" t="str">
        <f t="shared" si="135"/>
        <v/>
      </c>
    </row>
    <row r="792" spans="1:10" x14ac:dyDescent="0.3">
      <c r="A792" s="102"/>
      <c r="B792" s="102"/>
      <c r="C792" s="104"/>
      <c r="D792" s="104"/>
      <c r="E792" s="66">
        <f t="shared" si="136"/>
        <v>0</v>
      </c>
      <c r="F792" s="259"/>
      <c r="G792" s="259"/>
      <c r="H792" s="249" t="str">
        <f t="shared" si="133"/>
        <v/>
      </c>
      <c r="I792" s="102" t="str">
        <f t="shared" si="134"/>
        <v/>
      </c>
      <c r="J792" s="102" t="str">
        <f t="shared" si="135"/>
        <v/>
      </c>
    </row>
    <row r="793" spans="1:10" x14ac:dyDescent="0.3">
      <c r="A793" s="102"/>
      <c r="B793" s="102"/>
      <c r="C793" s="104"/>
      <c r="D793" s="104"/>
      <c r="E793" s="66">
        <f t="shared" si="136"/>
        <v>0</v>
      </c>
      <c r="F793" s="259"/>
      <c r="G793" s="259"/>
      <c r="H793" s="249" t="str">
        <f t="shared" si="133"/>
        <v/>
      </c>
      <c r="I793" s="102" t="str">
        <f t="shared" si="134"/>
        <v/>
      </c>
      <c r="J793" s="102" t="str">
        <f t="shared" si="135"/>
        <v/>
      </c>
    </row>
    <row r="794" spans="1:10" x14ac:dyDescent="0.3">
      <c r="A794" s="102"/>
      <c r="B794" s="102"/>
      <c r="C794" s="104"/>
      <c r="D794" s="104"/>
      <c r="E794" s="66">
        <f t="shared" si="136"/>
        <v>0</v>
      </c>
      <c r="F794" s="259"/>
      <c r="G794" s="259"/>
      <c r="H794" s="249" t="str">
        <f t="shared" si="133"/>
        <v/>
      </c>
      <c r="I794" s="102" t="str">
        <f t="shared" si="134"/>
        <v/>
      </c>
      <c r="J794" s="102" t="str">
        <f t="shared" si="135"/>
        <v/>
      </c>
    </row>
    <row r="795" spans="1:10" x14ac:dyDescent="0.3">
      <c r="A795" s="102"/>
      <c r="B795" s="102"/>
      <c r="C795" s="104"/>
      <c r="D795" s="104"/>
      <c r="E795" s="66">
        <f t="shared" si="136"/>
        <v>0</v>
      </c>
      <c r="F795" s="259"/>
      <c r="G795" s="259"/>
      <c r="H795" s="249" t="str">
        <f t="shared" si="133"/>
        <v/>
      </c>
      <c r="I795" s="102" t="str">
        <f t="shared" si="134"/>
        <v/>
      </c>
      <c r="J795" s="102" t="str">
        <f t="shared" si="135"/>
        <v/>
      </c>
    </row>
    <row r="796" spans="1:10" x14ac:dyDescent="0.3">
      <c r="A796" s="102"/>
      <c r="B796" s="102"/>
      <c r="C796" s="104"/>
      <c r="D796" s="104"/>
      <c r="E796" s="66">
        <f t="shared" si="136"/>
        <v>0</v>
      </c>
      <c r="F796" s="259"/>
      <c r="G796" s="259"/>
      <c r="H796" s="249" t="str">
        <f t="shared" si="133"/>
        <v/>
      </c>
      <c r="I796" s="102" t="str">
        <f t="shared" si="134"/>
        <v/>
      </c>
      <c r="J796" s="102" t="str">
        <f t="shared" si="135"/>
        <v/>
      </c>
    </row>
    <row r="797" spans="1:10" x14ac:dyDescent="0.3">
      <c r="A797" s="102"/>
      <c r="B797" s="102"/>
      <c r="C797" s="104"/>
      <c r="D797" s="104"/>
      <c r="E797" s="66">
        <f t="shared" si="136"/>
        <v>0</v>
      </c>
      <c r="F797" s="259"/>
      <c r="G797" s="259"/>
      <c r="H797" s="249" t="str">
        <f t="shared" si="133"/>
        <v/>
      </c>
      <c r="I797" s="102" t="str">
        <f t="shared" si="134"/>
        <v/>
      </c>
      <c r="J797" s="102" t="str">
        <f t="shared" si="135"/>
        <v/>
      </c>
    </row>
    <row r="798" spans="1:10" x14ac:dyDescent="0.3">
      <c r="A798" s="102"/>
      <c r="B798" s="102"/>
      <c r="C798" s="104"/>
      <c r="D798" s="104"/>
      <c r="E798" s="66">
        <f t="shared" si="136"/>
        <v>0</v>
      </c>
      <c r="F798" s="259"/>
      <c r="G798" s="259"/>
      <c r="H798" s="249" t="str">
        <f t="shared" si="133"/>
        <v/>
      </c>
      <c r="I798" s="102" t="str">
        <f t="shared" si="134"/>
        <v/>
      </c>
      <c r="J798" s="102" t="str">
        <f t="shared" si="135"/>
        <v/>
      </c>
    </row>
    <row r="799" spans="1:10" x14ac:dyDescent="0.3">
      <c r="A799" s="102"/>
      <c r="B799" s="102"/>
      <c r="C799" s="104"/>
      <c r="D799" s="104"/>
      <c r="E799" s="66">
        <f t="shared" si="136"/>
        <v>0</v>
      </c>
      <c r="F799" s="259"/>
      <c r="G799" s="259"/>
      <c r="H799" s="249" t="str">
        <f t="shared" si="133"/>
        <v/>
      </c>
      <c r="I799" s="102" t="str">
        <f t="shared" si="134"/>
        <v/>
      </c>
      <c r="J799" s="102" t="str">
        <f t="shared" si="135"/>
        <v/>
      </c>
    </row>
    <row r="800" spans="1:10" x14ac:dyDescent="0.3">
      <c r="A800" s="102"/>
      <c r="B800" s="102"/>
      <c r="C800" s="104"/>
      <c r="D800" s="104"/>
      <c r="E800" s="66">
        <f t="shared" si="136"/>
        <v>0</v>
      </c>
      <c r="F800" s="259"/>
      <c r="G800" s="259"/>
      <c r="H800" s="249" t="str">
        <f t="shared" si="133"/>
        <v/>
      </c>
      <c r="I800" s="102" t="str">
        <f t="shared" si="134"/>
        <v/>
      </c>
      <c r="J800" s="102" t="str">
        <f t="shared" si="135"/>
        <v/>
      </c>
    </row>
    <row r="801" spans="1:10" x14ac:dyDescent="0.3">
      <c r="A801" s="102"/>
      <c r="B801" s="102"/>
      <c r="C801" s="104"/>
      <c r="D801" s="104"/>
      <c r="E801" s="66">
        <f t="shared" si="136"/>
        <v>0</v>
      </c>
      <c r="F801" s="259"/>
      <c r="G801" s="259"/>
      <c r="H801" s="249" t="str">
        <f t="shared" si="133"/>
        <v/>
      </c>
      <c r="I801" s="102" t="str">
        <f t="shared" si="134"/>
        <v/>
      </c>
      <c r="J801" s="102" t="str">
        <f t="shared" si="135"/>
        <v/>
      </c>
    </row>
    <row r="802" spans="1:10" x14ac:dyDescent="0.3">
      <c r="A802" s="102"/>
      <c r="B802" s="102"/>
      <c r="C802" s="104"/>
      <c r="D802" s="104"/>
      <c r="E802" s="66">
        <f t="shared" si="136"/>
        <v>0</v>
      </c>
      <c r="F802" s="259"/>
      <c r="G802" s="259"/>
      <c r="H802" s="249" t="str">
        <f t="shared" si="133"/>
        <v/>
      </c>
      <c r="I802" s="102" t="str">
        <f t="shared" si="134"/>
        <v/>
      </c>
      <c r="J802" s="102" t="str">
        <f t="shared" si="135"/>
        <v/>
      </c>
    </row>
    <row r="803" spans="1:10" x14ac:dyDescent="0.3">
      <c r="A803" s="102"/>
      <c r="B803" s="102"/>
      <c r="C803" s="104"/>
      <c r="D803" s="104"/>
      <c r="E803" s="66">
        <f t="shared" si="136"/>
        <v>0</v>
      </c>
      <c r="F803" s="259"/>
      <c r="G803" s="259"/>
      <c r="H803" s="249" t="str">
        <f t="shared" si="133"/>
        <v/>
      </c>
      <c r="I803" s="102" t="str">
        <f t="shared" si="134"/>
        <v/>
      </c>
      <c r="J803" s="102" t="str">
        <f t="shared" si="135"/>
        <v/>
      </c>
    </row>
    <row r="804" spans="1:10" x14ac:dyDescent="0.3">
      <c r="A804" s="102"/>
      <c r="B804" s="102"/>
      <c r="C804" s="104"/>
      <c r="D804" s="104"/>
      <c r="E804" s="66">
        <f t="shared" si="136"/>
        <v>0</v>
      </c>
      <c r="F804" s="259"/>
      <c r="G804" s="259"/>
      <c r="H804" s="249" t="str">
        <f t="shared" si="133"/>
        <v/>
      </c>
      <c r="I804" s="102" t="str">
        <f t="shared" si="134"/>
        <v/>
      </c>
      <c r="J804" s="102" t="str">
        <f t="shared" si="135"/>
        <v/>
      </c>
    </row>
    <row r="805" spans="1:10" x14ac:dyDescent="0.3">
      <c r="A805" s="102"/>
      <c r="B805" s="102"/>
      <c r="C805" s="104"/>
      <c r="D805" s="104"/>
      <c r="E805" s="66">
        <f t="shared" si="136"/>
        <v>0</v>
      </c>
      <c r="F805" s="259"/>
      <c r="G805" s="259"/>
      <c r="H805" s="249" t="str">
        <f t="shared" si="133"/>
        <v/>
      </c>
      <c r="I805" s="102" t="str">
        <f t="shared" si="134"/>
        <v/>
      </c>
      <c r="J805" s="102" t="str">
        <f t="shared" si="135"/>
        <v/>
      </c>
    </row>
    <row r="806" spans="1:10" x14ac:dyDescent="0.3">
      <c r="A806" s="66"/>
      <c r="B806" s="70" t="s">
        <v>311</v>
      </c>
      <c r="C806" s="66"/>
      <c r="D806" s="66"/>
      <c r="E806" s="71">
        <f>SUM(E770:E805)</f>
        <v>0</v>
      </c>
      <c r="H806" s="250">
        <f>SUM(H770:H805)</f>
        <v>0</v>
      </c>
      <c r="I806" s="250">
        <f t="shared" ref="I806" si="137">SUM(I770:I805)</f>
        <v>0</v>
      </c>
      <c r="J806" s="250">
        <f t="shared" ref="J806" si="138">SUM(J770:J805)</f>
        <v>0</v>
      </c>
    </row>
    <row r="808" spans="1:10" x14ac:dyDescent="0.3">
      <c r="A808" s="356" t="s">
        <v>123</v>
      </c>
      <c r="B808" s="356"/>
      <c r="C808" s="356"/>
      <c r="D808" s="356"/>
      <c r="E808" s="356"/>
      <c r="F808" s="256" t="s">
        <v>286</v>
      </c>
      <c r="G808" s="257"/>
    </row>
    <row r="809" spans="1:10" ht="17.25" thickBot="1" x14ac:dyDescent="0.35">
      <c r="A809" s="56" t="s">
        <v>287</v>
      </c>
      <c r="B809" s="101" t="s">
        <v>45</v>
      </c>
      <c r="C809" s="57"/>
      <c r="D809" s="58"/>
      <c r="E809" s="58">
        <f>IFERROR(VLOOKUP(B809,Admin_Lists!$A$9:$B$49,2,FALSE),"")</f>
        <v>0</v>
      </c>
    </row>
    <row r="810" spans="1:10" ht="17.25" x14ac:dyDescent="0.3">
      <c r="A810" s="190"/>
      <c r="B810" s="191" t="s">
        <v>315</v>
      </c>
      <c r="C810" s="353">
        <f>'Sq. Ft. Area Individual Files'!D779</f>
        <v>0</v>
      </c>
      <c r="D810" s="353"/>
      <c r="E810" s="234">
        <f>'Sq. Ft. Area Individual Files'!C780</f>
        <v>0</v>
      </c>
    </row>
    <row r="811" spans="1:10" ht="47.25" x14ac:dyDescent="0.3">
      <c r="A811" s="63" t="s">
        <v>290</v>
      </c>
      <c r="B811" s="64" t="s">
        <v>291</v>
      </c>
      <c r="C811" s="64" t="s">
        <v>292</v>
      </c>
      <c r="D811" s="64" t="s">
        <v>293</v>
      </c>
      <c r="E811" s="64" t="s">
        <v>294</v>
      </c>
      <c r="F811" s="64" t="s">
        <v>295</v>
      </c>
      <c r="G811" s="64" t="s">
        <v>296</v>
      </c>
      <c r="H811" s="64" t="s">
        <v>297</v>
      </c>
      <c r="I811" s="64" t="s">
        <v>298</v>
      </c>
      <c r="J811" s="64" t="s">
        <v>299</v>
      </c>
    </row>
    <row r="812" spans="1:10" x14ac:dyDescent="0.3">
      <c r="A812" s="102"/>
      <c r="B812" s="102"/>
      <c r="C812" s="103"/>
      <c r="D812" s="103"/>
      <c r="E812" s="67">
        <f t="shared" ref="E812:E817" si="139">C812*D812</f>
        <v>0</v>
      </c>
      <c r="F812" s="259"/>
      <c r="G812" s="259"/>
      <c r="H812" s="249" t="str">
        <f t="shared" ref="H812:H847" si="140">IF(AND(F812="Yes",Facility_Type="Commercial"),(E812/1000*0.14),IF(AND(F812="Yes",Facility_Type="Industrial",G812="Non-High Bay"),(E812/1000*0.18),IF(AND(F812="Yes",Facility_Type="Schools &amp; Government",G812="Non-High Bay"),(E812/1000*0.14),"")))</f>
        <v/>
      </c>
      <c r="I812" s="102" t="str">
        <f t="shared" ref="I812:I847" si="141">IF(AND(F812="Yes",Facility_Type="Commercial"),((1-SFBASE_Commercial)-(1-SFE_Commercial))*E812/1000*Hrs_Commercial,IF(AND(F812="Yes",Facility_Type="Industrial",G812="Non-High Bay"),((1-SFBASE_Industrial)-(1-SFE_Industrial))*E812/1000*Hrs_Industrial,IF(AND(F812="Yes",Facility_Type="Schools &amp; Government",G812="Non-High Bay"),(((1-SFBASE_SG)-(1-SFE_SG))*E812/1000*Hrs_SG),"")))</f>
        <v/>
      </c>
      <c r="J812" s="102" t="str">
        <f t="shared" ref="J812:J847" si="142">IFERROR(I812*EUL,"")</f>
        <v/>
      </c>
    </row>
    <row r="813" spans="1:10" x14ac:dyDescent="0.3">
      <c r="A813" s="102"/>
      <c r="B813" s="102"/>
      <c r="C813" s="103"/>
      <c r="D813" s="103"/>
      <c r="E813" s="67">
        <f t="shared" si="139"/>
        <v>0</v>
      </c>
      <c r="F813" s="259"/>
      <c r="G813" s="259"/>
      <c r="H813" s="249" t="str">
        <f t="shared" si="140"/>
        <v/>
      </c>
      <c r="I813" s="102" t="str">
        <f t="shared" si="141"/>
        <v/>
      </c>
      <c r="J813" s="102" t="str">
        <f t="shared" si="142"/>
        <v/>
      </c>
    </row>
    <row r="814" spans="1:10" x14ac:dyDescent="0.3">
      <c r="A814" s="102"/>
      <c r="B814" s="102"/>
      <c r="C814" s="103"/>
      <c r="D814" s="103"/>
      <c r="E814" s="67">
        <f t="shared" si="139"/>
        <v>0</v>
      </c>
      <c r="F814" s="259"/>
      <c r="G814" s="259"/>
      <c r="H814" s="249" t="str">
        <f t="shared" si="140"/>
        <v/>
      </c>
      <c r="I814" s="102" t="str">
        <f t="shared" si="141"/>
        <v/>
      </c>
      <c r="J814" s="102" t="str">
        <f t="shared" si="142"/>
        <v/>
      </c>
    </row>
    <row r="815" spans="1:10" x14ac:dyDescent="0.3">
      <c r="A815" s="102"/>
      <c r="B815" s="102"/>
      <c r="C815" s="103"/>
      <c r="D815" s="103"/>
      <c r="E815" s="67">
        <f t="shared" si="139"/>
        <v>0</v>
      </c>
      <c r="F815" s="259"/>
      <c r="G815" s="259"/>
      <c r="H815" s="249" t="str">
        <f t="shared" si="140"/>
        <v/>
      </c>
      <c r="I815" s="102" t="str">
        <f t="shared" si="141"/>
        <v/>
      </c>
      <c r="J815" s="102" t="str">
        <f t="shared" si="142"/>
        <v/>
      </c>
    </row>
    <row r="816" spans="1:10" x14ac:dyDescent="0.3">
      <c r="A816" s="102"/>
      <c r="B816" s="102"/>
      <c r="C816" s="103"/>
      <c r="D816" s="103"/>
      <c r="E816" s="67">
        <f t="shared" si="139"/>
        <v>0</v>
      </c>
      <c r="F816" s="259"/>
      <c r="G816" s="259"/>
      <c r="H816" s="249" t="str">
        <f t="shared" si="140"/>
        <v/>
      </c>
      <c r="I816" s="102" t="str">
        <f t="shared" si="141"/>
        <v/>
      </c>
      <c r="J816" s="102" t="str">
        <f t="shared" si="142"/>
        <v/>
      </c>
    </row>
    <row r="817" spans="1:10" x14ac:dyDescent="0.3">
      <c r="A817" s="102"/>
      <c r="B817" s="102"/>
      <c r="C817" s="103"/>
      <c r="D817" s="103"/>
      <c r="E817" s="67">
        <f t="shared" si="139"/>
        <v>0</v>
      </c>
      <c r="F817" s="259"/>
      <c r="G817" s="259"/>
      <c r="H817" s="249" t="str">
        <f t="shared" si="140"/>
        <v/>
      </c>
      <c r="I817" s="102" t="str">
        <f t="shared" si="141"/>
        <v/>
      </c>
      <c r="J817" s="102" t="str">
        <f t="shared" si="142"/>
        <v/>
      </c>
    </row>
    <row r="818" spans="1:10" x14ac:dyDescent="0.3">
      <c r="A818" s="102"/>
      <c r="B818" s="102"/>
      <c r="C818" s="102"/>
      <c r="D818" s="102"/>
      <c r="E818" s="66">
        <f t="shared" ref="E818:E847" si="143">D818*C818</f>
        <v>0</v>
      </c>
      <c r="F818" s="259"/>
      <c r="G818" s="259"/>
      <c r="H818" s="249" t="str">
        <f t="shared" si="140"/>
        <v/>
      </c>
      <c r="I818" s="102" t="str">
        <f t="shared" si="141"/>
        <v/>
      </c>
      <c r="J818" s="102" t="str">
        <f t="shared" si="142"/>
        <v/>
      </c>
    </row>
    <row r="819" spans="1:10" x14ac:dyDescent="0.3">
      <c r="A819" s="102"/>
      <c r="B819" s="102"/>
      <c r="C819" s="102"/>
      <c r="D819" s="102"/>
      <c r="E819" s="66">
        <f t="shared" si="143"/>
        <v>0</v>
      </c>
      <c r="F819" s="259"/>
      <c r="G819" s="259"/>
      <c r="H819" s="249" t="str">
        <f t="shared" si="140"/>
        <v/>
      </c>
      <c r="I819" s="102" t="str">
        <f t="shared" si="141"/>
        <v/>
      </c>
      <c r="J819" s="102" t="str">
        <f t="shared" si="142"/>
        <v/>
      </c>
    </row>
    <row r="820" spans="1:10" x14ac:dyDescent="0.3">
      <c r="A820" s="102"/>
      <c r="B820" s="102"/>
      <c r="C820" s="102"/>
      <c r="D820" s="102"/>
      <c r="E820" s="66">
        <f t="shared" si="143"/>
        <v>0</v>
      </c>
      <c r="F820" s="259"/>
      <c r="G820" s="259"/>
      <c r="H820" s="249" t="str">
        <f t="shared" si="140"/>
        <v/>
      </c>
      <c r="I820" s="102" t="str">
        <f t="shared" si="141"/>
        <v/>
      </c>
      <c r="J820" s="102" t="str">
        <f t="shared" si="142"/>
        <v/>
      </c>
    </row>
    <row r="821" spans="1:10" x14ac:dyDescent="0.3">
      <c r="A821" s="102"/>
      <c r="B821" s="102"/>
      <c r="C821" s="102"/>
      <c r="D821" s="102"/>
      <c r="E821" s="66">
        <f t="shared" si="143"/>
        <v>0</v>
      </c>
      <c r="F821" s="259"/>
      <c r="G821" s="259"/>
      <c r="H821" s="249" t="str">
        <f t="shared" si="140"/>
        <v/>
      </c>
      <c r="I821" s="102" t="str">
        <f t="shared" si="141"/>
        <v/>
      </c>
      <c r="J821" s="102" t="str">
        <f t="shared" si="142"/>
        <v/>
      </c>
    </row>
    <row r="822" spans="1:10" x14ac:dyDescent="0.3">
      <c r="A822" s="102"/>
      <c r="B822" s="102"/>
      <c r="C822" s="102"/>
      <c r="D822" s="102"/>
      <c r="E822" s="66">
        <f t="shared" si="143"/>
        <v>0</v>
      </c>
      <c r="F822" s="259"/>
      <c r="G822" s="259"/>
      <c r="H822" s="249" t="str">
        <f t="shared" si="140"/>
        <v/>
      </c>
      <c r="I822" s="102" t="str">
        <f t="shared" si="141"/>
        <v/>
      </c>
      <c r="J822" s="102" t="str">
        <f t="shared" si="142"/>
        <v/>
      </c>
    </row>
    <row r="823" spans="1:10" x14ac:dyDescent="0.3">
      <c r="A823" s="102"/>
      <c r="B823" s="102"/>
      <c r="C823" s="102"/>
      <c r="D823" s="102"/>
      <c r="E823" s="66">
        <f t="shared" si="143"/>
        <v>0</v>
      </c>
      <c r="F823" s="259"/>
      <c r="G823" s="259"/>
      <c r="H823" s="249" t="str">
        <f t="shared" si="140"/>
        <v/>
      </c>
      <c r="I823" s="102" t="str">
        <f t="shared" si="141"/>
        <v/>
      </c>
      <c r="J823" s="102" t="str">
        <f t="shared" si="142"/>
        <v/>
      </c>
    </row>
    <row r="824" spans="1:10" x14ac:dyDescent="0.3">
      <c r="A824" s="102"/>
      <c r="B824" s="102"/>
      <c r="C824" s="102"/>
      <c r="D824" s="102"/>
      <c r="E824" s="66">
        <f t="shared" si="143"/>
        <v>0</v>
      </c>
      <c r="F824" s="259"/>
      <c r="G824" s="259"/>
      <c r="H824" s="249" t="str">
        <f t="shared" si="140"/>
        <v/>
      </c>
      <c r="I824" s="102" t="str">
        <f t="shared" si="141"/>
        <v/>
      </c>
      <c r="J824" s="102" t="str">
        <f t="shared" si="142"/>
        <v/>
      </c>
    </row>
    <row r="825" spans="1:10" x14ac:dyDescent="0.3">
      <c r="A825" s="102"/>
      <c r="B825" s="102"/>
      <c r="C825" s="104"/>
      <c r="D825" s="104"/>
      <c r="E825" s="66">
        <f t="shared" si="143"/>
        <v>0</v>
      </c>
      <c r="F825" s="259"/>
      <c r="G825" s="259"/>
      <c r="H825" s="249" t="str">
        <f t="shared" si="140"/>
        <v/>
      </c>
      <c r="I825" s="102" t="str">
        <f t="shared" si="141"/>
        <v/>
      </c>
      <c r="J825" s="102" t="str">
        <f t="shared" si="142"/>
        <v/>
      </c>
    </row>
    <row r="826" spans="1:10" x14ac:dyDescent="0.3">
      <c r="A826" s="102"/>
      <c r="B826" s="102"/>
      <c r="C826" s="104"/>
      <c r="D826" s="104"/>
      <c r="E826" s="66">
        <f t="shared" si="143"/>
        <v>0</v>
      </c>
      <c r="F826" s="259"/>
      <c r="G826" s="259"/>
      <c r="H826" s="249" t="str">
        <f t="shared" si="140"/>
        <v/>
      </c>
      <c r="I826" s="102" t="str">
        <f t="shared" si="141"/>
        <v/>
      </c>
      <c r="J826" s="102" t="str">
        <f t="shared" si="142"/>
        <v/>
      </c>
    </row>
    <row r="827" spans="1:10" x14ac:dyDescent="0.3">
      <c r="A827" s="102"/>
      <c r="B827" s="102"/>
      <c r="C827" s="104"/>
      <c r="D827" s="104"/>
      <c r="E827" s="66">
        <f t="shared" si="143"/>
        <v>0</v>
      </c>
      <c r="F827" s="259"/>
      <c r="G827" s="259"/>
      <c r="H827" s="249" t="str">
        <f t="shared" si="140"/>
        <v/>
      </c>
      <c r="I827" s="102" t="str">
        <f t="shared" si="141"/>
        <v/>
      </c>
      <c r="J827" s="102" t="str">
        <f t="shared" si="142"/>
        <v/>
      </c>
    </row>
    <row r="828" spans="1:10" x14ac:dyDescent="0.3">
      <c r="A828" s="102"/>
      <c r="B828" s="102"/>
      <c r="C828" s="104"/>
      <c r="D828" s="104"/>
      <c r="E828" s="66">
        <f t="shared" si="143"/>
        <v>0</v>
      </c>
      <c r="F828" s="259"/>
      <c r="G828" s="259"/>
      <c r="H828" s="249" t="str">
        <f t="shared" si="140"/>
        <v/>
      </c>
      <c r="I828" s="102" t="str">
        <f t="shared" si="141"/>
        <v/>
      </c>
      <c r="J828" s="102" t="str">
        <f t="shared" si="142"/>
        <v/>
      </c>
    </row>
    <row r="829" spans="1:10" x14ac:dyDescent="0.3">
      <c r="A829" s="102"/>
      <c r="B829" s="102"/>
      <c r="C829" s="104"/>
      <c r="D829" s="104"/>
      <c r="E829" s="66">
        <f t="shared" si="143"/>
        <v>0</v>
      </c>
      <c r="F829" s="259"/>
      <c r="G829" s="259"/>
      <c r="H829" s="249" t="str">
        <f t="shared" si="140"/>
        <v/>
      </c>
      <c r="I829" s="102" t="str">
        <f t="shared" si="141"/>
        <v/>
      </c>
      <c r="J829" s="102" t="str">
        <f t="shared" si="142"/>
        <v/>
      </c>
    </row>
    <row r="830" spans="1:10" x14ac:dyDescent="0.3">
      <c r="A830" s="102"/>
      <c r="B830" s="102"/>
      <c r="C830" s="104"/>
      <c r="D830" s="104"/>
      <c r="E830" s="66">
        <f t="shared" si="143"/>
        <v>0</v>
      </c>
      <c r="F830" s="259"/>
      <c r="G830" s="259"/>
      <c r="H830" s="249" t="str">
        <f t="shared" si="140"/>
        <v/>
      </c>
      <c r="I830" s="102" t="str">
        <f t="shared" si="141"/>
        <v/>
      </c>
      <c r="J830" s="102" t="str">
        <f t="shared" si="142"/>
        <v/>
      </c>
    </row>
    <row r="831" spans="1:10" x14ac:dyDescent="0.3">
      <c r="A831" s="102"/>
      <c r="B831" s="102"/>
      <c r="C831" s="104"/>
      <c r="D831" s="104"/>
      <c r="E831" s="66">
        <f t="shared" si="143"/>
        <v>0</v>
      </c>
      <c r="F831" s="259"/>
      <c r="G831" s="259"/>
      <c r="H831" s="249" t="str">
        <f t="shared" si="140"/>
        <v/>
      </c>
      <c r="I831" s="102" t="str">
        <f t="shared" si="141"/>
        <v/>
      </c>
      <c r="J831" s="102" t="str">
        <f t="shared" si="142"/>
        <v/>
      </c>
    </row>
    <row r="832" spans="1:10" x14ac:dyDescent="0.3">
      <c r="A832" s="102"/>
      <c r="B832" s="102"/>
      <c r="C832" s="104"/>
      <c r="D832" s="104"/>
      <c r="E832" s="66">
        <f t="shared" si="143"/>
        <v>0</v>
      </c>
      <c r="F832" s="259"/>
      <c r="G832" s="259"/>
      <c r="H832" s="249" t="str">
        <f t="shared" si="140"/>
        <v/>
      </c>
      <c r="I832" s="102" t="str">
        <f t="shared" si="141"/>
        <v/>
      </c>
      <c r="J832" s="102" t="str">
        <f t="shared" si="142"/>
        <v/>
      </c>
    </row>
    <row r="833" spans="1:10" x14ac:dyDescent="0.3">
      <c r="A833" s="102"/>
      <c r="B833" s="102"/>
      <c r="C833" s="104"/>
      <c r="D833" s="104"/>
      <c r="E833" s="66">
        <f t="shared" si="143"/>
        <v>0</v>
      </c>
      <c r="F833" s="259"/>
      <c r="G833" s="259"/>
      <c r="H833" s="249" t="str">
        <f t="shared" si="140"/>
        <v/>
      </c>
      <c r="I833" s="102" t="str">
        <f t="shared" si="141"/>
        <v/>
      </c>
      <c r="J833" s="102" t="str">
        <f t="shared" si="142"/>
        <v/>
      </c>
    </row>
    <row r="834" spans="1:10" x14ac:dyDescent="0.3">
      <c r="A834" s="102"/>
      <c r="B834" s="102"/>
      <c r="C834" s="104"/>
      <c r="D834" s="104"/>
      <c r="E834" s="66">
        <f t="shared" si="143"/>
        <v>0</v>
      </c>
      <c r="F834" s="259"/>
      <c r="G834" s="259"/>
      <c r="H834" s="249" t="str">
        <f t="shared" si="140"/>
        <v/>
      </c>
      <c r="I834" s="102" t="str">
        <f t="shared" si="141"/>
        <v/>
      </c>
      <c r="J834" s="102" t="str">
        <f t="shared" si="142"/>
        <v/>
      </c>
    </row>
    <row r="835" spans="1:10" x14ac:dyDescent="0.3">
      <c r="A835" s="102"/>
      <c r="B835" s="102"/>
      <c r="C835" s="104"/>
      <c r="D835" s="104"/>
      <c r="E835" s="66">
        <f t="shared" si="143"/>
        <v>0</v>
      </c>
      <c r="F835" s="259"/>
      <c r="G835" s="259"/>
      <c r="H835" s="249" t="str">
        <f t="shared" si="140"/>
        <v/>
      </c>
      <c r="I835" s="102" t="str">
        <f t="shared" si="141"/>
        <v/>
      </c>
      <c r="J835" s="102" t="str">
        <f t="shared" si="142"/>
        <v/>
      </c>
    </row>
    <row r="836" spans="1:10" x14ac:dyDescent="0.3">
      <c r="A836" s="102"/>
      <c r="B836" s="102"/>
      <c r="C836" s="104"/>
      <c r="D836" s="104"/>
      <c r="E836" s="66">
        <f t="shared" si="143"/>
        <v>0</v>
      </c>
      <c r="F836" s="259"/>
      <c r="G836" s="259"/>
      <c r="H836" s="249" t="str">
        <f t="shared" si="140"/>
        <v/>
      </c>
      <c r="I836" s="102" t="str">
        <f t="shared" si="141"/>
        <v/>
      </c>
      <c r="J836" s="102" t="str">
        <f t="shared" si="142"/>
        <v/>
      </c>
    </row>
    <row r="837" spans="1:10" x14ac:dyDescent="0.3">
      <c r="A837" s="102"/>
      <c r="B837" s="102"/>
      <c r="C837" s="104"/>
      <c r="D837" s="104"/>
      <c r="E837" s="66">
        <f t="shared" si="143"/>
        <v>0</v>
      </c>
      <c r="F837" s="259"/>
      <c r="G837" s="259"/>
      <c r="H837" s="249" t="str">
        <f t="shared" si="140"/>
        <v/>
      </c>
      <c r="I837" s="102" t="str">
        <f t="shared" si="141"/>
        <v/>
      </c>
      <c r="J837" s="102" t="str">
        <f t="shared" si="142"/>
        <v/>
      </c>
    </row>
    <row r="838" spans="1:10" x14ac:dyDescent="0.3">
      <c r="A838" s="102"/>
      <c r="B838" s="102"/>
      <c r="C838" s="104"/>
      <c r="D838" s="104"/>
      <c r="E838" s="66">
        <f t="shared" si="143"/>
        <v>0</v>
      </c>
      <c r="F838" s="259"/>
      <c r="G838" s="259"/>
      <c r="H838" s="249" t="str">
        <f t="shared" si="140"/>
        <v/>
      </c>
      <c r="I838" s="102" t="str">
        <f t="shared" si="141"/>
        <v/>
      </c>
      <c r="J838" s="102" t="str">
        <f t="shared" si="142"/>
        <v/>
      </c>
    </row>
    <row r="839" spans="1:10" x14ac:dyDescent="0.3">
      <c r="A839" s="102"/>
      <c r="B839" s="102"/>
      <c r="C839" s="104"/>
      <c r="D839" s="104"/>
      <c r="E839" s="66">
        <f t="shared" si="143"/>
        <v>0</v>
      </c>
      <c r="F839" s="259"/>
      <c r="G839" s="259"/>
      <c r="H839" s="249" t="str">
        <f t="shared" si="140"/>
        <v/>
      </c>
      <c r="I839" s="102" t="str">
        <f t="shared" si="141"/>
        <v/>
      </c>
      <c r="J839" s="102" t="str">
        <f t="shared" si="142"/>
        <v/>
      </c>
    </row>
    <row r="840" spans="1:10" x14ac:dyDescent="0.3">
      <c r="A840" s="102"/>
      <c r="B840" s="102"/>
      <c r="C840" s="104"/>
      <c r="D840" s="104"/>
      <c r="E840" s="66">
        <f t="shared" si="143"/>
        <v>0</v>
      </c>
      <c r="F840" s="259"/>
      <c r="G840" s="259"/>
      <c r="H840" s="249" t="str">
        <f t="shared" si="140"/>
        <v/>
      </c>
      <c r="I840" s="102" t="str">
        <f t="shared" si="141"/>
        <v/>
      </c>
      <c r="J840" s="102" t="str">
        <f t="shared" si="142"/>
        <v/>
      </c>
    </row>
    <row r="841" spans="1:10" x14ac:dyDescent="0.3">
      <c r="A841" s="102"/>
      <c r="B841" s="102"/>
      <c r="C841" s="104"/>
      <c r="D841" s="104"/>
      <c r="E841" s="66">
        <f t="shared" si="143"/>
        <v>0</v>
      </c>
      <c r="F841" s="259"/>
      <c r="G841" s="259"/>
      <c r="H841" s="249" t="str">
        <f t="shared" si="140"/>
        <v/>
      </c>
      <c r="I841" s="102" t="str">
        <f t="shared" si="141"/>
        <v/>
      </c>
      <c r="J841" s="102" t="str">
        <f t="shared" si="142"/>
        <v/>
      </c>
    </row>
    <row r="842" spans="1:10" x14ac:dyDescent="0.3">
      <c r="A842" s="102"/>
      <c r="B842" s="102"/>
      <c r="C842" s="104"/>
      <c r="D842" s="104"/>
      <c r="E842" s="66">
        <f t="shared" si="143"/>
        <v>0</v>
      </c>
      <c r="F842" s="259"/>
      <c r="G842" s="259"/>
      <c r="H842" s="249" t="str">
        <f t="shared" si="140"/>
        <v/>
      </c>
      <c r="I842" s="102" t="str">
        <f t="shared" si="141"/>
        <v/>
      </c>
      <c r="J842" s="102" t="str">
        <f t="shared" si="142"/>
        <v/>
      </c>
    </row>
    <row r="843" spans="1:10" x14ac:dyDescent="0.3">
      <c r="A843" s="102"/>
      <c r="B843" s="102"/>
      <c r="C843" s="104"/>
      <c r="D843" s="104"/>
      <c r="E843" s="66">
        <f t="shared" si="143"/>
        <v>0</v>
      </c>
      <c r="F843" s="259"/>
      <c r="G843" s="259"/>
      <c r="H843" s="249" t="str">
        <f t="shared" si="140"/>
        <v/>
      </c>
      <c r="I843" s="102" t="str">
        <f t="shared" si="141"/>
        <v/>
      </c>
      <c r="J843" s="102" t="str">
        <f t="shared" si="142"/>
        <v/>
      </c>
    </row>
    <row r="844" spans="1:10" x14ac:dyDescent="0.3">
      <c r="A844" s="102"/>
      <c r="B844" s="102"/>
      <c r="C844" s="104"/>
      <c r="D844" s="104"/>
      <c r="E844" s="66">
        <f t="shared" si="143"/>
        <v>0</v>
      </c>
      <c r="F844" s="259"/>
      <c r="G844" s="259"/>
      <c r="H844" s="249" t="str">
        <f t="shared" si="140"/>
        <v/>
      </c>
      <c r="I844" s="102" t="str">
        <f t="shared" si="141"/>
        <v/>
      </c>
      <c r="J844" s="102" t="str">
        <f t="shared" si="142"/>
        <v/>
      </c>
    </row>
    <row r="845" spans="1:10" x14ac:dyDescent="0.3">
      <c r="A845" s="102"/>
      <c r="B845" s="102"/>
      <c r="C845" s="104"/>
      <c r="D845" s="104"/>
      <c r="E845" s="66">
        <f t="shared" si="143"/>
        <v>0</v>
      </c>
      <c r="F845" s="259"/>
      <c r="G845" s="259"/>
      <c r="H845" s="249" t="str">
        <f t="shared" si="140"/>
        <v/>
      </c>
      <c r="I845" s="102" t="str">
        <f t="shared" si="141"/>
        <v/>
      </c>
      <c r="J845" s="102" t="str">
        <f t="shared" si="142"/>
        <v/>
      </c>
    </row>
    <row r="846" spans="1:10" x14ac:dyDescent="0.3">
      <c r="A846" s="102"/>
      <c r="B846" s="102"/>
      <c r="C846" s="104"/>
      <c r="D846" s="104"/>
      <c r="E846" s="66">
        <f t="shared" si="143"/>
        <v>0</v>
      </c>
      <c r="F846" s="259"/>
      <c r="G846" s="259"/>
      <c r="H846" s="249" t="str">
        <f t="shared" si="140"/>
        <v/>
      </c>
      <c r="I846" s="102" t="str">
        <f t="shared" si="141"/>
        <v/>
      </c>
      <c r="J846" s="102" t="str">
        <f t="shared" si="142"/>
        <v/>
      </c>
    </row>
    <row r="847" spans="1:10" x14ac:dyDescent="0.3">
      <c r="A847" s="102"/>
      <c r="B847" s="102"/>
      <c r="C847" s="104"/>
      <c r="D847" s="104"/>
      <c r="E847" s="66">
        <f t="shared" si="143"/>
        <v>0</v>
      </c>
      <c r="F847" s="259"/>
      <c r="G847" s="259"/>
      <c r="H847" s="249" t="str">
        <f t="shared" si="140"/>
        <v/>
      </c>
      <c r="I847" s="102" t="str">
        <f t="shared" si="141"/>
        <v/>
      </c>
      <c r="J847" s="102" t="str">
        <f t="shared" si="142"/>
        <v/>
      </c>
    </row>
    <row r="848" spans="1:10" x14ac:dyDescent="0.3">
      <c r="A848" s="66"/>
      <c r="B848" s="70" t="s">
        <v>311</v>
      </c>
      <c r="C848" s="66"/>
      <c r="D848" s="66"/>
      <c r="E848" s="71">
        <f>SUM(E812:E847)</f>
        <v>0</v>
      </c>
      <c r="H848" s="250">
        <f>SUM(H812:H847)</f>
        <v>0</v>
      </c>
      <c r="I848" s="250">
        <f t="shared" ref="I848" si="144">SUM(I812:I847)</f>
        <v>0</v>
      </c>
      <c r="J848" s="250">
        <f t="shared" ref="J848" si="145">SUM(J812:J847)</f>
        <v>0</v>
      </c>
    </row>
    <row r="850" spans="1:10" x14ac:dyDescent="0.3">
      <c r="A850" s="354" t="s">
        <v>124</v>
      </c>
      <c r="B850" s="354"/>
      <c r="C850" s="354"/>
      <c r="D850" s="354"/>
      <c r="E850" s="354"/>
      <c r="F850" s="256" t="s">
        <v>286</v>
      </c>
      <c r="G850" s="257"/>
    </row>
    <row r="851" spans="1:10" ht="17.25" thickBot="1" x14ac:dyDescent="0.35">
      <c r="A851" s="56" t="s">
        <v>287</v>
      </c>
      <c r="B851" s="101" t="s">
        <v>45</v>
      </c>
      <c r="C851" s="57"/>
      <c r="D851" s="58"/>
      <c r="E851" s="58">
        <f>IFERROR(VLOOKUP(B851,Admin_Lists!$A$9:$B$49,2,FALSE),"")</f>
        <v>0</v>
      </c>
    </row>
    <row r="852" spans="1:10" ht="17.25" x14ac:dyDescent="0.3">
      <c r="A852" s="190"/>
      <c r="B852" s="191" t="s">
        <v>289</v>
      </c>
      <c r="C852" s="353">
        <f>'Sq. Ft. Area Individual Files'!D973</f>
        <v>0</v>
      </c>
      <c r="D852" s="353"/>
      <c r="E852" s="234">
        <f>'Sq. Ft. Area Individual Files'!C974</f>
        <v>0</v>
      </c>
    </row>
    <row r="853" spans="1:10" ht="47.25" x14ac:dyDescent="0.3">
      <c r="A853" s="63" t="s">
        <v>290</v>
      </c>
      <c r="B853" s="64" t="s">
        <v>291</v>
      </c>
      <c r="C853" s="64" t="s">
        <v>292</v>
      </c>
      <c r="D853" s="64" t="s">
        <v>293</v>
      </c>
      <c r="E853" s="64" t="s">
        <v>294</v>
      </c>
      <c r="F853" s="64" t="s">
        <v>295</v>
      </c>
      <c r="G853" s="64" t="s">
        <v>296</v>
      </c>
      <c r="H853" s="64" t="s">
        <v>297</v>
      </c>
      <c r="I853" s="64" t="s">
        <v>298</v>
      </c>
      <c r="J853" s="64" t="s">
        <v>299</v>
      </c>
    </row>
    <row r="854" spans="1:10" x14ac:dyDescent="0.3">
      <c r="A854" s="102"/>
      <c r="B854" s="102"/>
      <c r="C854" s="103"/>
      <c r="D854" s="103"/>
      <c r="E854" s="67">
        <f t="shared" ref="E854:E886" si="146">C854*D854</f>
        <v>0</v>
      </c>
      <c r="F854" s="259"/>
      <c r="G854" s="259"/>
      <c r="H854" s="249" t="str">
        <f t="shared" ref="H854:H889" si="147">IF(AND(F854="Yes",Facility_Type="Commercial"),(E854/1000*0.14),IF(AND(F854="Yes",Facility_Type="Industrial",G854="Non-High Bay"),(E854/1000*0.18),IF(AND(F854="Yes",Facility_Type="Schools &amp; Government",G854="Non-High Bay"),(E854/1000*0.14),"")))</f>
        <v/>
      </c>
      <c r="I854" s="102" t="str">
        <f t="shared" ref="I854:I889" si="148">IF(AND(F854="Yes",Facility_Type="Commercial"),((1-SFBASE_Commercial)-(1-SFE_Commercial))*E854/1000*Hrs_Commercial,IF(AND(F854="Yes",Facility_Type="Industrial",G854="Non-High Bay"),((1-SFBASE_Industrial)-(1-SFE_Industrial))*E854/1000*Hrs_Industrial,IF(AND(F854="Yes",Facility_Type="Schools &amp; Government",G854="Non-High Bay"),(((1-SFBASE_SG)-(1-SFE_SG))*E854/1000*Hrs_SG),"")))</f>
        <v/>
      </c>
      <c r="J854" s="102" t="str">
        <f t="shared" ref="J854" si="149">IFERROR(I854*EUL,"")</f>
        <v/>
      </c>
    </row>
    <row r="855" spans="1:10" x14ac:dyDescent="0.3">
      <c r="A855" s="102"/>
      <c r="B855" s="102"/>
      <c r="C855" s="103"/>
      <c r="D855" s="103"/>
      <c r="E855" s="67">
        <f t="shared" si="146"/>
        <v>0</v>
      </c>
      <c r="F855" s="259"/>
      <c r="G855" s="259"/>
      <c r="H855" s="249" t="str">
        <f t="shared" si="147"/>
        <v/>
      </c>
      <c r="I855" s="102" t="str">
        <f t="shared" si="148"/>
        <v/>
      </c>
      <c r="J855" s="102" t="str">
        <f t="shared" ref="J855:J889" si="150">IFERROR(I855*EUL,"")</f>
        <v/>
      </c>
    </row>
    <row r="856" spans="1:10" x14ac:dyDescent="0.3">
      <c r="A856" s="102"/>
      <c r="B856" s="102"/>
      <c r="C856" s="103"/>
      <c r="D856" s="103"/>
      <c r="E856" s="67">
        <f t="shared" si="146"/>
        <v>0</v>
      </c>
      <c r="F856" s="259"/>
      <c r="G856" s="259"/>
      <c r="H856" s="249" t="str">
        <f t="shared" si="147"/>
        <v/>
      </c>
      <c r="I856" s="102" t="str">
        <f t="shared" si="148"/>
        <v/>
      </c>
      <c r="J856" s="102" t="str">
        <f t="shared" si="150"/>
        <v/>
      </c>
    </row>
    <row r="857" spans="1:10" x14ac:dyDescent="0.3">
      <c r="A857" s="102"/>
      <c r="B857" s="102"/>
      <c r="C857" s="103"/>
      <c r="D857" s="103"/>
      <c r="E857" s="67">
        <f t="shared" si="146"/>
        <v>0</v>
      </c>
      <c r="F857" s="259"/>
      <c r="G857" s="259"/>
      <c r="H857" s="249" t="str">
        <f t="shared" si="147"/>
        <v/>
      </c>
      <c r="I857" s="102" t="str">
        <f t="shared" si="148"/>
        <v/>
      </c>
      <c r="J857" s="102" t="str">
        <f t="shared" si="150"/>
        <v/>
      </c>
    </row>
    <row r="858" spans="1:10" x14ac:dyDescent="0.3">
      <c r="A858" s="102"/>
      <c r="B858" s="102"/>
      <c r="C858" s="103"/>
      <c r="D858" s="103"/>
      <c r="E858" s="67">
        <f t="shared" si="146"/>
        <v>0</v>
      </c>
      <c r="F858" s="259"/>
      <c r="G858" s="259"/>
      <c r="H858" s="249" t="str">
        <f t="shared" si="147"/>
        <v/>
      </c>
      <c r="I858" s="102" t="str">
        <f t="shared" si="148"/>
        <v/>
      </c>
      <c r="J858" s="102" t="str">
        <f t="shared" si="150"/>
        <v/>
      </c>
    </row>
    <row r="859" spans="1:10" x14ac:dyDescent="0.3">
      <c r="A859" s="102"/>
      <c r="B859" s="102"/>
      <c r="C859" s="103"/>
      <c r="D859" s="103"/>
      <c r="E859" s="67">
        <f t="shared" si="146"/>
        <v>0</v>
      </c>
      <c r="F859" s="259"/>
      <c r="G859" s="259"/>
      <c r="H859" s="249" t="str">
        <f t="shared" si="147"/>
        <v/>
      </c>
      <c r="I859" s="102" t="str">
        <f t="shared" si="148"/>
        <v/>
      </c>
      <c r="J859" s="102" t="str">
        <f t="shared" si="150"/>
        <v/>
      </c>
    </row>
    <row r="860" spans="1:10" x14ac:dyDescent="0.3">
      <c r="A860" s="102"/>
      <c r="B860" s="102"/>
      <c r="C860" s="103"/>
      <c r="D860" s="103"/>
      <c r="E860" s="67">
        <f t="shared" si="146"/>
        <v>0</v>
      </c>
      <c r="F860" s="259"/>
      <c r="G860" s="259"/>
      <c r="H860" s="249" t="str">
        <f t="shared" si="147"/>
        <v/>
      </c>
      <c r="I860" s="102" t="str">
        <f t="shared" si="148"/>
        <v/>
      </c>
      <c r="J860" s="102" t="str">
        <f t="shared" si="150"/>
        <v/>
      </c>
    </row>
    <row r="861" spans="1:10" x14ac:dyDescent="0.3">
      <c r="A861" s="102"/>
      <c r="B861" s="102"/>
      <c r="C861" s="103"/>
      <c r="D861" s="103"/>
      <c r="E861" s="67">
        <f t="shared" si="146"/>
        <v>0</v>
      </c>
      <c r="F861" s="259"/>
      <c r="G861" s="259"/>
      <c r="H861" s="249" t="str">
        <f t="shared" si="147"/>
        <v/>
      </c>
      <c r="I861" s="102" t="str">
        <f t="shared" si="148"/>
        <v/>
      </c>
      <c r="J861" s="102" t="str">
        <f t="shared" si="150"/>
        <v/>
      </c>
    </row>
    <row r="862" spans="1:10" x14ac:dyDescent="0.3">
      <c r="A862" s="102"/>
      <c r="B862" s="102"/>
      <c r="C862" s="103"/>
      <c r="D862" s="103"/>
      <c r="E862" s="67">
        <f t="shared" si="146"/>
        <v>0</v>
      </c>
      <c r="F862" s="259"/>
      <c r="G862" s="259"/>
      <c r="H862" s="249" t="str">
        <f t="shared" si="147"/>
        <v/>
      </c>
      <c r="I862" s="102" t="str">
        <f t="shared" si="148"/>
        <v/>
      </c>
      <c r="J862" s="102" t="str">
        <f t="shared" si="150"/>
        <v/>
      </c>
    </row>
    <row r="863" spans="1:10" x14ac:dyDescent="0.3">
      <c r="A863" s="102"/>
      <c r="B863" s="102"/>
      <c r="C863" s="103"/>
      <c r="D863" s="103"/>
      <c r="E863" s="67">
        <f t="shared" si="146"/>
        <v>0</v>
      </c>
      <c r="F863" s="259"/>
      <c r="G863" s="259"/>
      <c r="H863" s="249" t="str">
        <f t="shared" si="147"/>
        <v/>
      </c>
      <c r="I863" s="102" t="str">
        <f t="shared" si="148"/>
        <v/>
      </c>
      <c r="J863" s="102" t="str">
        <f t="shared" si="150"/>
        <v/>
      </c>
    </row>
    <row r="864" spans="1:10" x14ac:dyDescent="0.3">
      <c r="A864" s="102"/>
      <c r="B864" s="102"/>
      <c r="C864" s="103"/>
      <c r="D864" s="103"/>
      <c r="E864" s="67">
        <f t="shared" si="146"/>
        <v>0</v>
      </c>
      <c r="F864" s="259"/>
      <c r="G864" s="259"/>
      <c r="H864" s="249" t="str">
        <f t="shared" si="147"/>
        <v/>
      </c>
      <c r="I864" s="102" t="str">
        <f t="shared" si="148"/>
        <v/>
      </c>
      <c r="J864" s="102" t="str">
        <f t="shared" si="150"/>
        <v/>
      </c>
    </row>
    <row r="865" spans="1:10" x14ac:dyDescent="0.3">
      <c r="A865" s="102"/>
      <c r="B865" s="102"/>
      <c r="C865" s="103"/>
      <c r="D865" s="103"/>
      <c r="E865" s="67">
        <f t="shared" si="146"/>
        <v>0</v>
      </c>
      <c r="F865" s="259"/>
      <c r="G865" s="259"/>
      <c r="H865" s="249" t="str">
        <f t="shared" si="147"/>
        <v/>
      </c>
      <c r="I865" s="102" t="str">
        <f t="shared" si="148"/>
        <v/>
      </c>
      <c r="J865" s="102" t="str">
        <f t="shared" si="150"/>
        <v/>
      </c>
    </row>
    <row r="866" spans="1:10" x14ac:dyDescent="0.3">
      <c r="A866" s="102"/>
      <c r="B866" s="102"/>
      <c r="C866" s="103"/>
      <c r="D866" s="103"/>
      <c r="E866" s="67">
        <f t="shared" si="146"/>
        <v>0</v>
      </c>
      <c r="F866" s="259"/>
      <c r="G866" s="259"/>
      <c r="H866" s="249" t="str">
        <f t="shared" si="147"/>
        <v/>
      </c>
      <c r="I866" s="102" t="str">
        <f t="shared" si="148"/>
        <v/>
      </c>
      <c r="J866" s="102" t="str">
        <f t="shared" si="150"/>
        <v/>
      </c>
    </row>
    <row r="867" spans="1:10" x14ac:dyDescent="0.3">
      <c r="A867" s="102"/>
      <c r="B867" s="102"/>
      <c r="C867" s="103"/>
      <c r="D867" s="103"/>
      <c r="E867" s="67">
        <f t="shared" si="146"/>
        <v>0</v>
      </c>
      <c r="F867" s="259"/>
      <c r="G867" s="259"/>
      <c r="H867" s="249" t="str">
        <f t="shared" si="147"/>
        <v/>
      </c>
      <c r="I867" s="102" t="str">
        <f t="shared" si="148"/>
        <v/>
      </c>
      <c r="J867" s="102" t="str">
        <f t="shared" si="150"/>
        <v/>
      </c>
    </row>
    <row r="868" spans="1:10" x14ac:dyDescent="0.3">
      <c r="A868" s="102"/>
      <c r="B868" s="102"/>
      <c r="C868" s="103"/>
      <c r="D868" s="103"/>
      <c r="E868" s="67">
        <f t="shared" si="146"/>
        <v>0</v>
      </c>
      <c r="F868" s="259"/>
      <c r="G868" s="259"/>
      <c r="H868" s="249" t="str">
        <f t="shared" si="147"/>
        <v/>
      </c>
      <c r="I868" s="102" t="str">
        <f t="shared" si="148"/>
        <v/>
      </c>
      <c r="J868" s="102" t="str">
        <f t="shared" si="150"/>
        <v/>
      </c>
    </row>
    <row r="869" spans="1:10" x14ac:dyDescent="0.3">
      <c r="A869" s="102"/>
      <c r="B869" s="102"/>
      <c r="C869" s="103"/>
      <c r="D869" s="103"/>
      <c r="E869" s="67">
        <f t="shared" si="146"/>
        <v>0</v>
      </c>
      <c r="F869" s="259"/>
      <c r="G869" s="259"/>
      <c r="H869" s="249" t="str">
        <f t="shared" si="147"/>
        <v/>
      </c>
      <c r="I869" s="102" t="str">
        <f t="shared" si="148"/>
        <v/>
      </c>
      <c r="J869" s="102" t="str">
        <f t="shared" si="150"/>
        <v/>
      </c>
    </row>
    <row r="870" spans="1:10" x14ac:dyDescent="0.3">
      <c r="A870" s="102"/>
      <c r="B870" s="102"/>
      <c r="C870" s="103"/>
      <c r="D870" s="103"/>
      <c r="E870" s="67">
        <f t="shared" si="146"/>
        <v>0</v>
      </c>
      <c r="F870" s="259"/>
      <c r="G870" s="259"/>
      <c r="H870" s="249" t="str">
        <f t="shared" si="147"/>
        <v/>
      </c>
      <c r="I870" s="102" t="str">
        <f t="shared" si="148"/>
        <v/>
      </c>
      <c r="J870" s="102" t="str">
        <f t="shared" si="150"/>
        <v/>
      </c>
    </row>
    <row r="871" spans="1:10" x14ac:dyDescent="0.3">
      <c r="A871" s="102"/>
      <c r="B871" s="102"/>
      <c r="C871" s="103"/>
      <c r="D871" s="103"/>
      <c r="E871" s="67">
        <f t="shared" si="146"/>
        <v>0</v>
      </c>
      <c r="F871" s="259"/>
      <c r="G871" s="259"/>
      <c r="H871" s="249" t="str">
        <f t="shared" si="147"/>
        <v/>
      </c>
      <c r="I871" s="102" t="str">
        <f t="shared" si="148"/>
        <v/>
      </c>
      <c r="J871" s="102" t="str">
        <f t="shared" si="150"/>
        <v/>
      </c>
    </row>
    <row r="872" spans="1:10" x14ac:dyDescent="0.3">
      <c r="A872" s="102"/>
      <c r="B872" s="102"/>
      <c r="C872" s="103"/>
      <c r="D872" s="103"/>
      <c r="E872" s="67">
        <f t="shared" si="146"/>
        <v>0</v>
      </c>
      <c r="F872" s="259"/>
      <c r="G872" s="259"/>
      <c r="H872" s="249" t="str">
        <f t="shared" si="147"/>
        <v/>
      </c>
      <c r="I872" s="102" t="str">
        <f t="shared" si="148"/>
        <v/>
      </c>
      <c r="J872" s="102" t="str">
        <f t="shared" si="150"/>
        <v/>
      </c>
    </row>
    <row r="873" spans="1:10" x14ac:dyDescent="0.3">
      <c r="A873" s="102"/>
      <c r="B873" s="102"/>
      <c r="C873" s="103"/>
      <c r="D873" s="103"/>
      <c r="E873" s="67">
        <f t="shared" si="146"/>
        <v>0</v>
      </c>
      <c r="F873" s="259"/>
      <c r="G873" s="259"/>
      <c r="H873" s="249" t="str">
        <f t="shared" si="147"/>
        <v/>
      </c>
      <c r="I873" s="102" t="str">
        <f t="shared" si="148"/>
        <v/>
      </c>
      <c r="J873" s="102" t="str">
        <f t="shared" si="150"/>
        <v/>
      </c>
    </row>
    <row r="874" spans="1:10" x14ac:dyDescent="0.3">
      <c r="A874" s="102"/>
      <c r="B874" s="102"/>
      <c r="C874" s="103"/>
      <c r="D874" s="103"/>
      <c r="E874" s="67">
        <f t="shared" si="146"/>
        <v>0</v>
      </c>
      <c r="F874" s="259"/>
      <c r="G874" s="259"/>
      <c r="H874" s="249" t="str">
        <f t="shared" si="147"/>
        <v/>
      </c>
      <c r="I874" s="102" t="str">
        <f t="shared" si="148"/>
        <v/>
      </c>
      <c r="J874" s="102" t="str">
        <f t="shared" si="150"/>
        <v/>
      </c>
    </row>
    <row r="875" spans="1:10" x14ac:dyDescent="0.3">
      <c r="A875" s="102"/>
      <c r="B875" s="102"/>
      <c r="C875" s="103"/>
      <c r="D875" s="103"/>
      <c r="E875" s="67">
        <f t="shared" si="146"/>
        <v>0</v>
      </c>
      <c r="F875" s="259"/>
      <c r="G875" s="259"/>
      <c r="H875" s="249" t="str">
        <f t="shared" si="147"/>
        <v/>
      </c>
      <c r="I875" s="102" t="str">
        <f t="shared" si="148"/>
        <v/>
      </c>
      <c r="J875" s="102" t="str">
        <f t="shared" si="150"/>
        <v/>
      </c>
    </row>
    <row r="876" spans="1:10" x14ac:dyDescent="0.3">
      <c r="A876" s="102"/>
      <c r="B876" s="102"/>
      <c r="C876" s="103"/>
      <c r="D876" s="103"/>
      <c r="E876" s="67">
        <f t="shared" si="146"/>
        <v>0</v>
      </c>
      <c r="F876" s="259"/>
      <c r="G876" s="259"/>
      <c r="H876" s="249" t="str">
        <f t="shared" si="147"/>
        <v/>
      </c>
      <c r="I876" s="102" t="str">
        <f t="shared" si="148"/>
        <v/>
      </c>
      <c r="J876" s="102" t="str">
        <f t="shared" si="150"/>
        <v/>
      </c>
    </row>
    <row r="877" spans="1:10" x14ac:dyDescent="0.3">
      <c r="A877" s="102"/>
      <c r="B877" s="102"/>
      <c r="C877" s="103"/>
      <c r="D877" s="103"/>
      <c r="E877" s="67">
        <f t="shared" si="146"/>
        <v>0</v>
      </c>
      <c r="F877" s="259"/>
      <c r="G877" s="259"/>
      <c r="H877" s="249" t="str">
        <f t="shared" si="147"/>
        <v/>
      </c>
      <c r="I877" s="102" t="str">
        <f t="shared" si="148"/>
        <v/>
      </c>
      <c r="J877" s="102" t="str">
        <f t="shared" si="150"/>
        <v/>
      </c>
    </row>
    <row r="878" spans="1:10" x14ac:dyDescent="0.3">
      <c r="A878" s="102"/>
      <c r="B878" s="102"/>
      <c r="C878" s="103"/>
      <c r="D878" s="103"/>
      <c r="E878" s="67">
        <f t="shared" si="146"/>
        <v>0</v>
      </c>
      <c r="F878" s="259"/>
      <c r="G878" s="259"/>
      <c r="H878" s="249" t="str">
        <f t="shared" si="147"/>
        <v/>
      </c>
      <c r="I878" s="102" t="str">
        <f t="shared" si="148"/>
        <v/>
      </c>
      <c r="J878" s="102" t="str">
        <f t="shared" si="150"/>
        <v/>
      </c>
    </row>
    <row r="879" spans="1:10" x14ac:dyDescent="0.3">
      <c r="A879" s="102"/>
      <c r="B879" s="102"/>
      <c r="C879" s="103"/>
      <c r="D879" s="103"/>
      <c r="E879" s="67">
        <f t="shared" si="146"/>
        <v>0</v>
      </c>
      <c r="F879" s="259"/>
      <c r="G879" s="259"/>
      <c r="H879" s="249" t="str">
        <f t="shared" si="147"/>
        <v/>
      </c>
      <c r="I879" s="102" t="str">
        <f t="shared" si="148"/>
        <v/>
      </c>
      <c r="J879" s="102" t="str">
        <f t="shared" si="150"/>
        <v/>
      </c>
    </row>
    <row r="880" spans="1:10" x14ac:dyDescent="0.3">
      <c r="A880" s="102"/>
      <c r="B880" s="102"/>
      <c r="C880" s="103"/>
      <c r="D880" s="103"/>
      <c r="E880" s="67">
        <f t="shared" si="146"/>
        <v>0</v>
      </c>
      <c r="F880" s="259"/>
      <c r="G880" s="259"/>
      <c r="H880" s="249" t="str">
        <f t="shared" si="147"/>
        <v/>
      </c>
      <c r="I880" s="102" t="str">
        <f t="shared" si="148"/>
        <v/>
      </c>
      <c r="J880" s="102" t="str">
        <f t="shared" si="150"/>
        <v/>
      </c>
    </row>
    <row r="881" spans="1:10" x14ac:dyDescent="0.3">
      <c r="A881" s="102"/>
      <c r="B881" s="102"/>
      <c r="C881" s="103"/>
      <c r="D881" s="103"/>
      <c r="E881" s="67">
        <f t="shared" si="146"/>
        <v>0</v>
      </c>
      <c r="F881" s="259"/>
      <c r="G881" s="259"/>
      <c r="H881" s="249" t="str">
        <f t="shared" si="147"/>
        <v/>
      </c>
      <c r="I881" s="102" t="str">
        <f t="shared" si="148"/>
        <v/>
      </c>
      <c r="J881" s="102" t="str">
        <f t="shared" si="150"/>
        <v/>
      </c>
    </row>
    <row r="882" spans="1:10" x14ac:dyDescent="0.3">
      <c r="A882" s="102"/>
      <c r="B882" s="102"/>
      <c r="C882" s="103"/>
      <c r="D882" s="103"/>
      <c r="E882" s="67">
        <f t="shared" si="146"/>
        <v>0</v>
      </c>
      <c r="F882" s="259"/>
      <c r="G882" s="259"/>
      <c r="H882" s="249" t="str">
        <f t="shared" si="147"/>
        <v/>
      </c>
      <c r="I882" s="102" t="str">
        <f t="shared" si="148"/>
        <v/>
      </c>
      <c r="J882" s="102" t="str">
        <f t="shared" si="150"/>
        <v/>
      </c>
    </row>
    <row r="883" spans="1:10" x14ac:dyDescent="0.3">
      <c r="A883" s="102"/>
      <c r="B883" s="102"/>
      <c r="C883" s="103"/>
      <c r="D883" s="103"/>
      <c r="E883" s="67">
        <f t="shared" si="146"/>
        <v>0</v>
      </c>
      <c r="F883" s="259"/>
      <c r="G883" s="259"/>
      <c r="H883" s="249" t="str">
        <f t="shared" si="147"/>
        <v/>
      </c>
      <c r="I883" s="102" t="str">
        <f t="shared" si="148"/>
        <v/>
      </c>
      <c r="J883" s="102" t="str">
        <f t="shared" si="150"/>
        <v/>
      </c>
    </row>
    <row r="884" spans="1:10" x14ac:dyDescent="0.3">
      <c r="A884" s="102"/>
      <c r="B884" s="102"/>
      <c r="C884" s="103"/>
      <c r="D884" s="103"/>
      <c r="E884" s="67">
        <f t="shared" si="146"/>
        <v>0</v>
      </c>
      <c r="F884" s="259"/>
      <c r="G884" s="259"/>
      <c r="H884" s="249" t="str">
        <f t="shared" si="147"/>
        <v/>
      </c>
      <c r="I884" s="102" t="str">
        <f t="shared" si="148"/>
        <v/>
      </c>
      <c r="J884" s="102" t="str">
        <f t="shared" si="150"/>
        <v/>
      </c>
    </row>
    <row r="885" spans="1:10" x14ac:dyDescent="0.3">
      <c r="A885" s="102"/>
      <c r="B885" s="102"/>
      <c r="C885" s="103"/>
      <c r="D885" s="103"/>
      <c r="E885" s="67">
        <f t="shared" si="146"/>
        <v>0</v>
      </c>
      <c r="F885" s="259"/>
      <c r="G885" s="259"/>
      <c r="H885" s="249" t="str">
        <f t="shared" si="147"/>
        <v/>
      </c>
      <c r="I885" s="102" t="str">
        <f t="shared" si="148"/>
        <v/>
      </c>
      <c r="J885" s="102" t="str">
        <f t="shared" si="150"/>
        <v/>
      </c>
    </row>
    <row r="886" spans="1:10" x14ac:dyDescent="0.3">
      <c r="A886" s="102"/>
      <c r="B886" s="102"/>
      <c r="C886" s="103"/>
      <c r="D886" s="103"/>
      <c r="E886" s="67">
        <f t="shared" si="146"/>
        <v>0</v>
      </c>
      <c r="F886" s="259"/>
      <c r="G886" s="259"/>
      <c r="H886" s="249" t="str">
        <f t="shared" si="147"/>
        <v/>
      </c>
      <c r="I886" s="102" t="str">
        <f t="shared" si="148"/>
        <v/>
      </c>
      <c r="J886" s="102" t="str">
        <f t="shared" si="150"/>
        <v/>
      </c>
    </row>
    <row r="887" spans="1:10" x14ac:dyDescent="0.3">
      <c r="A887" s="102"/>
      <c r="B887" s="102"/>
      <c r="C887" s="102"/>
      <c r="D887" s="102"/>
      <c r="E887" s="66">
        <f t="shared" ref="E887:E889" si="151">D887*C887</f>
        <v>0</v>
      </c>
      <c r="F887" s="259"/>
      <c r="G887" s="259"/>
      <c r="H887" s="249" t="str">
        <f t="shared" si="147"/>
        <v/>
      </c>
      <c r="I887" s="102" t="str">
        <f t="shared" si="148"/>
        <v/>
      </c>
      <c r="J887" s="102" t="str">
        <f t="shared" si="150"/>
        <v/>
      </c>
    </row>
    <row r="888" spans="1:10" x14ac:dyDescent="0.3">
      <c r="A888" s="102"/>
      <c r="B888" s="102"/>
      <c r="C888" s="104"/>
      <c r="D888" s="104"/>
      <c r="E888" s="66">
        <f t="shared" si="151"/>
        <v>0</v>
      </c>
      <c r="F888" s="259"/>
      <c r="G888" s="259"/>
      <c r="H888" s="249" t="str">
        <f t="shared" si="147"/>
        <v/>
      </c>
      <c r="I888" s="102" t="str">
        <f t="shared" si="148"/>
        <v/>
      </c>
      <c r="J888" s="102" t="str">
        <f t="shared" si="150"/>
        <v/>
      </c>
    </row>
    <row r="889" spans="1:10" x14ac:dyDescent="0.3">
      <c r="A889" s="102"/>
      <c r="B889" s="102"/>
      <c r="C889" s="104"/>
      <c r="D889" s="104"/>
      <c r="E889" s="66">
        <f t="shared" si="151"/>
        <v>0</v>
      </c>
      <c r="F889" s="259"/>
      <c r="G889" s="259"/>
      <c r="H889" s="249" t="str">
        <f t="shared" si="147"/>
        <v/>
      </c>
      <c r="I889" s="102" t="str">
        <f t="shared" si="148"/>
        <v/>
      </c>
      <c r="J889" s="102" t="str">
        <f t="shared" si="150"/>
        <v/>
      </c>
    </row>
    <row r="890" spans="1:10" x14ac:dyDescent="0.3">
      <c r="A890" s="66"/>
      <c r="B890" s="70" t="s">
        <v>311</v>
      </c>
      <c r="C890" s="66"/>
      <c r="D890" s="66"/>
      <c r="E890" s="71">
        <f>SUM(E854:E889)</f>
        <v>0</v>
      </c>
      <c r="H890" s="250">
        <f>SUM(H854:H889)</f>
        <v>0</v>
      </c>
      <c r="I890" s="250">
        <f t="shared" ref="I890" si="152">SUM(I854:I889)</f>
        <v>0</v>
      </c>
      <c r="J890" s="250">
        <f t="shared" ref="J890" si="153">SUM(J854:J889)</f>
        <v>0</v>
      </c>
    </row>
    <row r="892" spans="1:10" x14ac:dyDescent="0.3">
      <c r="A892" s="356" t="s">
        <v>125</v>
      </c>
      <c r="B892" s="356"/>
      <c r="C892" s="356"/>
      <c r="D892" s="356"/>
      <c r="E892" s="356"/>
      <c r="F892" s="256" t="s">
        <v>286</v>
      </c>
      <c r="G892" s="257"/>
    </row>
    <row r="893" spans="1:10" ht="17.25" thickBot="1" x14ac:dyDescent="0.35">
      <c r="A893" s="56" t="s">
        <v>287</v>
      </c>
      <c r="B893" s="101" t="s">
        <v>45</v>
      </c>
      <c r="C893" s="57"/>
      <c r="D893" s="58"/>
      <c r="E893" s="58">
        <f>IFERROR(VLOOKUP(B893,Admin_Lists!$A$9:$B$49,2,FALSE),"")</f>
        <v>0</v>
      </c>
    </row>
    <row r="894" spans="1:10" ht="17.25" x14ac:dyDescent="0.3">
      <c r="A894" s="190"/>
      <c r="B894" s="191" t="s">
        <v>312</v>
      </c>
      <c r="C894" s="353">
        <f>'Sq. Ft. Area Individual Files'!D977</f>
        <v>0</v>
      </c>
      <c r="D894" s="353"/>
      <c r="E894" s="234">
        <f>'Sq. Ft. Area Individual Files'!C978</f>
        <v>0</v>
      </c>
    </row>
    <row r="895" spans="1:10" ht="47.25" x14ac:dyDescent="0.3">
      <c r="A895" s="63" t="s">
        <v>290</v>
      </c>
      <c r="B895" s="64" t="s">
        <v>291</v>
      </c>
      <c r="C895" s="64" t="s">
        <v>292</v>
      </c>
      <c r="D895" s="64" t="s">
        <v>293</v>
      </c>
      <c r="E895" s="64" t="s">
        <v>294</v>
      </c>
      <c r="F895" s="64" t="s">
        <v>295</v>
      </c>
      <c r="G895" s="64" t="s">
        <v>296</v>
      </c>
      <c r="H895" s="64" t="s">
        <v>297</v>
      </c>
      <c r="I895" s="64" t="s">
        <v>298</v>
      </c>
      <c r="J895" s="64" t="s">
        <v>299</v>
      </c>
    </row>
    <row r="896" spans="1:10" x14ac:dyDescent="0.3">
      <c r="A896" s="102"/>
      <c r="B896" s="102"/>
      <c r="C896" s="103"/>
      <c r="D896" s="103"/>
      <c r="E896" s="67">
        <f t="shared" ref="E896:E901" si="154">C896*D896</f>
        <v>0</v>
      </c>
      <c r="F896" s="259"/>
      <c r="G896" s="259"/>
      <c r="H896" s="249" t="str">
        <f t="shared" ref="H896:H931" si="155">IF(AND(F896="Yes",Facility_Type="Commercial"),(E896/1000*0.14),IF(AND(F896="Yes",Facility_Type="Industrial",G896="Non-High Bay"),(E896/1000*0.18),IF(AND(F896="Yes",Facility_Type="Schools &amp; Government",G896="Non-High Bay"),(E896/1000*0.14),"")))</f>
        <v/>
      </c>
      <c r="I896" s="102" t="str">
        <f t="shared" ref="I896:I931" si="156">IF(AND(F896="Yes",Facility_Type="Commercial"),((1-SFBASE_Commercial)-(1-SFE_Commercial))*E896/1000*Hrs_Commercial,IF(AND(F896="Yes",Facility_Type="Industrial",G896="Non-High Bay"),((1-SFBASE_Industrial)-(1-SFE_Industrial))*E896/1000*Hrs_Industrial,IF(AND(F896="Yes",Facility_Type="Schools &amp; Government",G896="Non-High Bay"),(((1-SFBASE_SG)-(1-SFE_SG))*E896/1000*Hrs_SG),"")))</f>
        <v/>
      </c>
      <c r="J896" s="102" t="str">
        <f t="shared" ref="J896:J931" si="157">IFERROR(I896*EUL,"")</f>
        <v/>
      </c>
    </row>
    <row r="897" spans="1:10" x14ac:dyDescent="0.3">
      <c r="A897" s="102"/>
      <c r="B897" s="102"/>
      <c r="C897" s="103"/>
      <c r="D897" s="103"/>
      <c r="E897" s="67">
        <f t="shared" si="154"/>
        <v>0</v>
      </c>
      <c r="F897" s="259"/>
      <c r="G897" s="259"/>
      <c r="H897" s="249" t="str">
        <f t="shared" si="155"/>
        <v/>
      </c>
      <c r="I897" s="102" t="str">
        <f t="shared" si="156"/>
        <v/>
      </c>
      <c r="J897" s="102" t="str">
        <f t="shared" si="157"/>
        <v/>
      </c>
    </row>
    <row r="898" spans="1:10" x14ac:dyDescent="0.3">
      <c r="A898" s="102"/>
      <c r="B898" s="102"/>
      <c r="C898" s="103"/>
      <c r="D898" s="103"/>
      <c r="E898" s="67">
        <f t="shared" si="154"/>
        <v>0</v>
      </c>
      <c r="F898" s="259"/>
      <c r="G898" s="259"/>
      <c r="H898" s="249" t="str">
        <f t="shared" si="155"/>
        <v/>
      </c>
      <c r="I898" s="102" t="str">
        <f t="shared" si="156"/>
        <v/>
      </c>
      <c r="J898" s="102" t="str">
        <f t="shared" si="157"/>
        <v/>
      </c>
    </row>
    <row r="899" spans="1:10" x14ac:dyDescent="0.3">
      <c r="A899" s="102"/>
      <c r="B899" s="102"/>
      <c r="C899" s="103"/>
      <c r="D899" s="103"/>
      <c r="E899" s="67">
        <f t="shared" si="154"/>
        <v>0</v>
      </c>
      <c r="F899" s="259"/>
      <c r="G899" s="259"/>
      <c r="H899" s="249" t="str">
        <f t="shared" si="155"/>
        <v/>
      </c>
      <c r="I899" s="102" t="str">
        <f t="shared" si="156"/>
        <v/>
      </c>
      <c r="J899" s="102" t="str">
        <f t="shared" si="157"/>
        <v/>
      </c>
    </row>
    <row r="900" spans="1:10" x14ac:dyDescent="0.3">
      <c r="A900" s="102"/>
      <c r="B900" s="102"/>
      <c r="C900" s="103"/>
      <c r="D900" s="103"/>
      <c r="E900" s="67">
        <f t="shared" si="154"/>
        <v>0</v>
      </c>
      <c r="F900" s="259"/>
      <c r="G900" s="259"/>
      <c r="H900" s="249" t="str">
        <f t="shared" si="155"/>
        <v/>
      </c>
      <c r="I900" s="102" t="str">
        <f t="shared" si="156"/>
        <v/>
      </c>
      <c r="J900" s="102" t="str">
        <f t="shared" si="157"/>
        <v/>
      </c>
    </row>
    <row r="901" spans="1:10" x14ac:dyDescent="0.3">
      <c r="A901" s="102"/>
      <c r="B901" s="102"/>
      <c r="C901" s="103"/>
      <c r="D901" s="103"/>
      <c r="E901" s="67">
        <f t="shared" si="154"/>
        <v>0</v>
      </c>
      <c r="F901" s="259"/>
      <c r="G901" s="259"/>
      <c r="H901" s="249" t="str">
        <f t="shared" si="155"/>
        <v/>
      </c>
      <c r="I901" s="102" t="str">
        <f t="shared" si="156"/>
        <v/>
      </c>
      <c r="J901" s="102" t="str">
        <f t="shared" si="157"/>
        <v/>
      </c>
    </row>
    <row r="902" spans="1:10" x14ac:dyDescent="0.3">
      <c r="A902" s="102"/>
      <c r="B902" s="102"/>
      <c r="C902" s="102"/>
      <c r="D902" s="102"/>
      <c r="E902" s="66">
        <f t="shared" ref="E902:E931" si="158">D902*C902</f>
        <v>0</v>
      </c>
      <c r="F902" s="259"/>
      <c r="G902" s="259"/>
      <c r="H902" s="249" t="str">
        <f t="shared" si="155"/>
        <v/>
      </c>
      <c r="I902" s="102" t="str">
        <f t="shared" si="156"/>
        <v/>
      </c>
      <c r="J902" s="102" t="str">
        <f t="shared" si="157"/>
        <v/>
      </c>
    </row>
    <row r="903" spans="1:10" x14ac:dyDescent="0.3">
      <c r="A903" s="102"/>
      <c r="B903" s="102"/>
      <c r="C903" s="102"/>
      <c r="D903" s="102"/>
      <c r="E903" s="66">
        <f t="shared" si="158"/>
        <v>0</v>
      </c>
      <c r="F903" s="259"/>
      <c r="G903" s="259"/>
      <c r="H903" s="249" t="str">
        <f t="shared" si="155"/>
        <v/>
      </c>
      <c r="I903" s="102" t="str">
        <f t="shared" si="156"/>
        <v/>
      </c>
      <c r="J903" s="102" t="str">
        <f t="shared" si="157"/>
        <v/>
      </c>
    </row>
    <row r="904" spans="1:10" x14ac:dyDescent="0.3">
      <c r="A904" s="102"/>
      <c r="B904" s="102"/>
      <c r="C904" s="102"/>
      <c r="D904" s="102"/>
      <c r="E904" s="66">
        <f t="shared" si="158"/>
        <v>0</v>
      </c>
      <c r="F904" s="259"/>
      <c r="G904" s="259"/>
      <c r="H904" s="249" t="str">
        <f t="shared" si="155"/>
        <v/>
      </c>
      <c r="I904" s="102" t="str">
        <f t="shared" si="156"/>
        <v/>
      </c>
      <c r="J904" s="102" t="str">
        <f t="shared" si="157"/>
        <v/>
      </c>
    </row>
    <row r="905" spans="1:10" x14ac:dyDescent="0.3">
      <c r="A905" s="102"/>
      <c r="B905" s="102"/>
      <c r="C905" s="102"/>
      <c r="D905" s="102"/>
      <c r="E905" s="66">
        <f t="shared" si="158"/>
        <v>0</v>
      </c>
      <c r="F905" s="259"/>
      <c r="G905" s="259"/>
      <c r="H905" s="249" t="str">
        <f t="shared" si="155"/>
        <v/>
      </c>
      <c r="I905" s="102" t="str">
        <f t="shared" si="156"/>
        <v/>
      </c>
      <c r="J905" s="102" t="str">
        <f t="shared" si="157"/>
        <v/>
      </c>
    </row>
    <row r="906" spans="1:10" x14ac:dyDescent="0.3">
      <c r="A906" s="102"/>
      <c r="B906" s="102"/>
      <c r="C906" s="102"/>
      <c r="D906" s="102"/>
      <c r="E906" s="66">
        <f t="shared" si="158"/>
        <v>0</v>
      </c>
      <c r="F906" s="259"/>
      <c r="G906" s="259"/>
      <c r="H906" s="249" t="str">
        <f t="shared" si="155"/>
        <v/>
      </c>
      <c r="I906" s="102" t="str">
        <f t="shared" si="156"/>
        <v/>
      </c>
      <c r="J906" s="102" t="str">
        <f t="shared" si="157"/>
        <v/>
      </c>
    </row>
    <row r="907" spans="1:10" x14ac:dyDescent="0.3">
      <c r="A907" s="102"/>
      <c r="B907" s="102"/>
      <c r="C907" s="102"/>
      <c r="D907" s="102"/>
      <c r="E907" s="66">
        <f t="shared" si="158"/>
        <v>0</v>
      </c>
      <c r="F907" s="259"/>
      <c r="G907" s="259"/>
      <c r="H907" s="249" t="str">
        <f t="shared" si="155"/>
        <v/>
      </c>
      <c r="I907" s="102" t="str">
        <f t="shared" si="156"/>
        <v/>
      </c>
      <c r="J907" s="102" t="str">
        <f t="shared" si="157"/>
        <v/>
      </c>
    </row>
    <row r="908" spans="1:10" x14ac:dyDescent="0.3">
      <c r="A908" s="102"/>
      <c r="B908" s="102"/>
      <c r="C908" s="102"/>
      <c r="D908" s="102"/>
      <c r="E908" s="66">
        <f t="shared" si="158"/>
        <v>0</v>
      </c>
      <c r="F908" s="259"/>
      <c r="G908" s="259"/>
      <c r="H908" s="249" t="str">
        <f t="shared" si="155"/>
        <v/>
      </c>
      <c r="I908" s="102" t="str">
        <f t="shared" si="156"/>
        <v/>
      </c>
      <c r="J908" s="102" t="str">
        <f t="shared" si="157"/>
        <v/>
      </c>
    </row>
    <row r="909" spans="1:10" x14ac:dyDescent="0.3">
      <c r="A909" s="102"/>
      <c r="B909" s="102"/>
      <c r="C909" s="104"/>
      <c r="D909" s="104"/>
      <c r="E909" s="66">
        <f t="shared" si="158"/>
        <v>0</v>
      </c>
      <c r="F909" s="259"/>
      <c r="G909" s="259"/>
      <c r="H909" s="249" t="str">
        <f t="shared" si="155"/>
        <v/>
      </c>
      <c r="I909" s="102" t="str">
        <f t="shared" si="156"/>
        <v/>
      </c>
      <c r="J909" s="102" t="str">
        <f t="shared" si="157"/>
        <v/>
      </c>
    </row>
    <row r="910" spans="1:10" x14ac:dyDescent="0.3">
      <c r="A910" s="102"/>
      <c r="B910" s="102"/>
      <c r="C910" s="104"/>
      <c r="D910" s="104"/>
      <c r="E910" s="66">
        <f t="shared" si="158"/>
        <v>0</v>
      </c>
      <c r="F910" s="259"/>
      <c r="G910" s="259"/>
      <c r="H910" s="249" t="str">
        <f t="shared" si="155"/>
        <v/>
      </c>
      <c r="I910" s="102" t="str">
        <f t="shared" si="156"/>
        <v/>
      </c>
      <c r="J910" s="102" t="str">
        <f t="shared" si="157"/>
        <v/>
      </c>
    </row>
    <row r="911" spans="1:10" x14ac:dyDescent="0.3">
      <c r="A911" s="102"/>
      <c r="B911" s="102"/>
      <c r="C911" s="104"/>
      <c r="D911" s="104"/>
      <c r="E911" s="66">
        <f t="shared" si="158"/>
        <v>0</v>
      </c>
      <c r="F911" s="259"/>
      <c r="G911" s="259"/>
      <c r="H911" s="249" t="str">
        <f t="shared" si="155"/>
        <v/>
      </c>
      <c r="I911" s="102" t="str">
        <f t="shared" si="156"/>
        <v/>
      </c>
      <c r="J911" s="102" t="str">
        <f t="shared" si="157"/>
        <v/>
      </c>
    </row>
    <row r="912" spans="1:10" x14ac:dyDescent="0.3">
      <c r="A912" s="102"/>
      <c r="B912" s="102"/>
      <c r="C912" s="104"/>
      <c r="D912" s="104"/>
      <c r="E912" s="66">
        <f t="shared" si="158"/>
        <v>0</v>
      </c>
      <c r="F912" s="259"/>
      <c r="G912" s="259"/>
      <c r="H912" s="249" t="str">
        <f t="shared" si="155"/>
        <v/>
      </c>
      <c r="I912" s="102" t="str">
        <f t="shared" si="156"/>
        <v/>
      </c>
      <c r="J912" s="102" t="str">
        <f t="shared" si="157"/>
        <v/>
      </c>
    </row>
    <row r="913" spans="1:10" x14ac:dyDescent="0.3">
      <c r="A913" s="102"/>
      <c r="B913" s="102"/>
      <c r="C913" s="104"/>
      <c r="D913" s="104"/>
      <c r="E913" s="66">
        <f t="shared" si="158"/>
        <v>0</v>
      </c>
      <c r="F913" s="259"/>
      <c r="G913" s="259"/>
      <c r="H913" s="249" t="str">
        <f t="shared" si="155"/>
        <v/>
      </c>
      <c r="I913" s="102" t="str">
        <f t="shared" si="156"/>
        <v/>
      </c>
      <c r="J913" s="102" t="str">
        <f t="shared" si="157"/>
        <v/>
      </c>
    </row>
    <row r="914" spans="1:10" x14ac:dyDescent="0.3">
      <c r="A914" s="102"/>
      <c r="B914" s="102"/>
      <c r="C914" s="104"/>
      <c r="D914" s="104"/>
      <c r="E914" s="66">
        <f t="shared" si="158"/>
        <v>0</v>
      </c>
      <c r="F914" s="259"/>
      <c r="G914" s="259"/>
      <c r="H914" s="249" t="str">
        <f t="shared" si="155"/>
        <v/>
      </c>
      <c r="I914" s="102" t="str">
        <f t="shared" si="156"/>
        <v/>
      </c>
      <c r="J914" s="102" t="str">
        <f t="shared" si="157"/>
        <v/>
      </c>
    </row>
    <row r="915" spans="1:10" x14ac:dyDescent="0.3">
      <c r="A915" s="102"/>
      <c r="B915" s="102"/>
      <c r="C915" s="104"/>
      <c r="D915" s="104"/>
      <c r="E915" s="66">
        <f t="shared" si="158"/>
        <v>0</v>
      </c>
      <c r="F915" s="259"/>
      <c r="G915" s="259"/>
      <c r="H915" s="249" t="str">
        <f t="shared" si="155"/>
        <v/>
      </c>
      <c r="I915" s="102" t="str">
        <f t="shared" si="156"/>
        <v/>
      </c>
      <c r="J915" s="102" t="str">
        <f t="shared" si="157"/>
        <v/>
      </c>
    </row>
    <row r="916" spans="1:10" x14ac:dyDescent="0.3">
      <c r="A916" s="102"/>
      <c r="B916" s="102"/>
      <c r="C916" s="104"/>
      <c r="D916" s="104"/>
      <c r="E916" s="66">
        <f t="shared" si="158"/>
        <v>0</v>
      </c>
      <c r="F916" s="259"/>
      <c r="G916" s="259"/>
      <c r="H916" s="249" t="str">
        <f t="shared" si="155"/>
        <v/>
      </c>
      <c r="I916" s="102" t="str">
        <f t="shared" si="156"/>
        <v/>
      </c>
      <c r="J916" s="102" t="str">
        <f t="shared" si="157"/>
        <v/>
      </c>
    </row>
    <row r="917" spans="1:10" x14ac:dyDescent="0.3">
      <c r="A917" s="102"/>
      <c r="B917" s="102"/>
      <c r="C917" s="104"/>
      <c r="D917" s="104"/>
      <c r="E917" s="66">
        <f t="shared" si="158"/>
        <v>0</v>
      </c>
      <c r="F917" s="259"/>
      <c r="G917" s="259"/>
      <c r="H917" s="249" t="str">
        <f t="shared" si="155"/>
        <v/>
      </c>
      <c r="I917" s="102" t="str">
        <f t="shared" si="156"/>
        <v/>
      </c>
      <c r="J917" s="102" t="str">
        <f t="shared" si="157"/>
        <v/>
      </c>
    </row>
    <row r="918" spans="1:10" x14ac:dyDescent="0.3">
      <c r="A918" s="102"/>
      <c r="B918" s="102"/>
      <c r="C918" s="104"/>
      <c r="D918" s="104"/>
      <c r="E918" s="66">
        <f t="shared" si="158"/>
        <v>0</v>
      </c>
      <c r="F918" s="259"/>
      <c r="G918" s="259"/>
      <c r="H918" s="249" t="str">
        <f t="shared" si="155"/>
        <v/>
      </c>
      <c r="I918" s="102" t="str">
        <f t="shared" si="156"/>
        <v/>
      </c>
      <c r="J918" s="102" t="str">
        <f t="shared" si="157"/>
        <v/>
      </c>
    </row>
    <row r="919" spans="1:10" x14ac:dyDescent="0.3">
      <c r="A919" s="102"/>
      <c r="B919" s="102"/>
      <c r="C919" s="104"/>
      <c r="D919" s="104"/>
      <c r="E919" s="66">
        <f t="shared" si="158"/>
        <v>0</v>
      </c>
      <c r="F919" s="259"/>
      <c r="G919" s="259"/>
      <c r="H919" s="249" t="str">
        <f t="shared" si="155"/>
        <v/>
      </c>
      <c r="I919" s="102" t="str">
        <f t="shared" si="156"/>
        <v/>
      </c>
      <c r="J919" s="102" t="str">
        <f t="shared" si="157"/>
        <v/>
      </c>
    </row>
    <row r="920" spans="1:10" x14ac:dyDescent="0.3">
      <c r="A920" s="102"/>
      <c r="B920" s="102"/>
      <c r="C920" s="104"/>
      <c r="D920" s="104"/>
      <c r="E920" s="66">
        <f t="shared" si="158"/>
        <v>0</v>
      </c>
      <c r="F920" s="259"/>
      <c r="G920" s="259"/>
      <c r="H920" s="249" t="str">
        <f t="shared" si="155"/>
        <v/>
      </c>
      <c r="I920" s="102" t="str">
        <f t="shared" si="156"/>
        <v/>
      </c>
      <c r="J920" s="102" t="str">
        <f t="shared" si="157"/>
        <v/>
      </c>
    </row>
    <row r="921" spans="1:10" x14ac:dyDescent="0.3">
      <c r="A921" s="102"/>
      <c r="B921" s="102"/>
      <c r="C921" s="104"/>
      <c r="D921" s="104"/>
      <c r="E921" s="66">
        <f t="shared" si="158"/>
        <v>0</v>
      </c>
      <c r="F921" s="259"/>
      <c r="G921" s="259"/>
      <c r="H921" s="249" t="str">
        <f t="shared" si="155"/>
        <v/>
      </c>
      <c r="I921" s="102" t="str">
        <f t="shared" si="156"/>
        <v/>
      </c>
      <c r="J921" s="102" t="str">
        <f t="shared" si="157"/>
        <v/>
      </c>
    </row>
    <row r="922" spans="1:10" x14ac:dyDescent="0.3">
      <c r="A922" s="102"/>
      <c r="B922" s="102"/>
      <c r="C922" s="104"/>
      <c r="D922" s="104"/>
      <c r="E922" s="66">
        <f t="shared" si="158"/>
        <v>0</v>
      </c>
      <c r="F922" s="259"/>
      <c r="G922" s="259"/>
      <c r="H922" s="249" t="str">
        <f t="shared" si="155"/>
        <v/>
      </c>
      <c r="I922" s="102" t="str">
        <f t="shared" si="156"/>
        <v/>
      </c>
      <c r="J922" s="102" t="str">
        <f t="shared" si="157"/>
        <v/>
      </c>
    </row>
    <row r="923" spans="1:10" x14ac:dyDescent="0.3">
      <c r="A923" s="102"/>
      <c r="B923" s="102"/>
      <c r="C923" s="104"/>
      <c r="D923" s="104"/>
      <c r="E923" s="66">
        <f t="shared" si="158"/>
        <v>0</v>
      </c>
      <c r="F923" s="259"/>
      <c r="G923" s="259"/>
      <c r="H923" s="249" t="str">
        <f t="shared" si="155"/>
        <v/>
      </c>
      <c r="I923" s="102" t="str">
        <f t="shared" si="156"/>
        <v/>
      </c>
      <c r="J923" s="102" t="str">
        <f t="shared" si="157"/>
        <v/>
      </c>
    </row>
    <row r="924" spans="1:10" x14ac:dyDescent="0.3">
      <c r="A924" s="102"/>
      <c r="B924" s="102"/>
      <c r="C924" s="104"/>
      <c r="D924" s="104"/>
      <c r="E924" s="66">
        <f t="shared" si="158"/>
        <v>0</v>
      </c>
      <c r="F924" s="259"/>
      <c r="G924" s="259"/>
      <c r="H924" s="249" t="str">
        <f t="shared" si="155"/>
        <v/>
      </c>
      <c r="I924" s="102" t="str">
        <f t="shared" si="156"/>
        <v/>
      </c>
      <c r="J924" s="102" t="str">
        <f t="shared" si="157"/>
        <v/>
      </c>
    </row>
    <row r="925" spans="1:10" x14ac:dyDescent="0.3">
      <c r="A925" s="102"/>
      <c r="B925" s="102"/>
      <c r="C925" s="104"/>
      <c r="D925" s="104"/>
      <c r="E925" s="66">
        <f t="shared" si="158"/>
        <v>0</v>
      </c>
      <c r="F925" s="259"/>
      <c r="G925" s="259"/>
      <c r="H925" s="249" t="str">
        <f t="shared" si="155"/>
        <v/>
      </c>
      <c r="I925" s="102" t="str">
        <f t="shared" si="156"/>
        <v/>
      </c>
      <c r="J925" s="102" t="str">
        <f t="shared" si="157"/>
        <v/>
      </c>
    </row>
    <row r="926" spans="1:10" x14ac:dyDescent="0.3">
      <c r="A926" s="102"/>
      <c r="B926" s="102"/>
      <c r="C926" s="104"/>
      <c r="D926" s="104"/>
      <c r="E926" s="66">
        <f t="shared" si="158"/>
        <v>0</v>
      </c>
      <c r="F926" s="259"/>
      <c r="G926" s="259"/>
      <c r="H926" s="249" t="str">
        <f t="shared" si="155"/>
        <v/>
      </c>
      <c r="I926" s="102" t="str">
        <f t="shared" si="156"/>
        <v/>
      </c>
      <c r="J926" s="102" t="str">
        <f t="shared" si="157"/>
        <v/>
      </c>
    </row>
    <row r="927" spans="1:10" x14ac:dyDescent="0.3">
      <c r="A927" s="102"/>
      <c r="B927" s="102"/>
      <c r="C927" s="104"/>
      <c r="D927" s="104"/>
      <c r="E927" s="66">
        <f t="shared" si="158"/>
        <v>0</v>
      </c>
      <c r="F927" s="259"/>
      <c r="G927" s="259"/>
      <c r="H927" s="249" t="str">
        <f t="shared" si="155"/>
        <v/>
      </c>
      <c r="I927" s="102" t="str">
        <f t="shared" si="156"/>
        <v/>
      </c>
      <c r="J927" s="102" t="str">
        <f t="shared" si="157"/>
        <v/>
      </c>
    </row>
    <row r="928" spans="1:10" x14ac:dyDescent="0.3">
      <c r="A928" s="102"/>
      <c r="B928" s="102"/>
      <c r="C928" s="104"/>
      <c r="D928" s="104"/>
      <c r="E928" s="66">
        <f t="shared" si="158"/>
        <v>0</v>
      </c>
      <c r="F928" s="259"/>
      <c r="G928" s="259"/>
      <c r="H928" s="249" t="str">
        <f t="shared" si="155"/>
        <v/>
      </c>
      <c r="I928" s="102" t="str">
        <f t="shared" si="156"/>
        <v/>
      </c>
      <c r="J928" s="102" t="str">
        <f t="shared" si="157"/>
        <v/>
      </c>
    </row>
    <row r="929" spans="1:10" x14ac:dyDescent="0.3">
      <c r="A929" s="102"/>
      <c r="B929" s="102"/>
      <c r="C929" s="104"/>
      <c r="D929" s="104"/>
      <c r="E929" s="66">
        <f t="shared" si="158"/>
        <v>0</v>
      </c>
      <c r="F929" s="259"/>
      <c r="G929" s="259"/>
      <c r="H929" s="249" t="str">
        <f t="shared" si="155"/>
        <v/>
      </c>
      <c r="I929" s="102" t="str">
        <f t="shared" si="156"/>
        <v/>
      </c>
      <c r="J929" s="102" t="str">
        <f t="shared" si="157"/>
        <v/>
      </c>
    </row>
    <row r="930" spans="1:10" x14ac:dyDescent="0.3">
      <c r="A930" s="102"/>
      <c r="B930" s="102"/>
      <c r="C930" s="104"/>
      <c r="D930" s="104"/>
      <c r="E930" s="66">
        <f t="shared" si="158"/>
        <v>0</v>
      </c>
      <c r="F930" s="259"/>
      <c r="G930" s="259"/>
      <c r="H930" s="249" t="str">
        <f t="shared" si="155"/>
        <v/>
      </c>
      <c r="I930" s="102" t="str">
        <f t="shared" si="156"/>
        <v/>
      </c>
      <c r="J930" s="102" t="str">
        <f t="shared" si="157"/>
        <v/>
      </c>
    </row>
    <row r="931" spans="1:10" x14ac:dyDescent="0.3">
      <c r="A931" s="102"/>
      <c r="B931" s="102"/>
      <c r="C931" s="104"/>
      <c r="D931" s="104"/>
      <c r="E931" s="66">
        <f t="shared" si="158"/>
        <v>0</v>
      </c>
      <c r="F931" s="259"/>
      <c r="G931" s="259"/>
      <c r="H931" s="249" t="str">
        <f t="shared" si="155"/>
        <v/>
      </c>
      <c r="I931" s="102" t="str">
        <f t="shared" si="156"/>
        <v/>
      </c>
      <c r="J931" s="102" t="str">
        <f t="shared" si="157"/>
        <v/>
      </c>
    </row>
    <row r="932" spans="1:10" x14ac:dyDescent="0.3">
      <c r="A932" s="66"/>
      <c r="B932" s="70" t="s">
        <v>311</v>
      </c>
      <c r="C932" s="66"/>
      <c r="D932" s="66"/>
      <c r="E932" s="71">
        <f>SUM(E896:E931)</f>
        <v>0</v>
      </c>
      <c r="H932" s="250">
        <f>SUM(H896:H931)</f>
        <v>0</v>
      </c>
      <c r="I932" s="250">
        <f t="shared" ref="I932" si="159">SUM(I896:I931)</f>
        <v>0</v>
      </c>
      <c r="J932" s="250">
        <f t="shared" ref="J932" si="160">SUM(J896:J931)</f>
        <v>0</v>
      </c>
    </row>
    <row r="934" spans="1:10" x14ac:dyDescent="0.3">
      <c r="A934" s="354" t="s">
        <v>126</v>
      </c>
      <c r="B934" s="354"/>
      <c r="C934" s="354"/>
      <c r="D934" s="354"/>
      <c r="E934" s="354"/>
      <c r="F934" s="256" t="s">
        <v>286</v>
      </c>
      <c r="G934" s="257"/>
    </row>
    <row r="935" spans="1:10" ht="17.25" thickBot="1" x14ac:dyDescent="0.35">
      <c r="A935" s="56" t="s">
        <v>287</v>
      </c>
      <c r="B935" s="101" t="s">
        <v>45</v>
      </c>
      <c r="C935" s="57"/>
      <c r="D935" s="58"/>
      <c r="E935" s="58">
        <f>IFERROR(VLOOKUP(B935,Admin_Lists!$A$9:$B$49,2,FALSE),"")</f>
        <v>0</v>
      </c>
    </row>
    <row r="936" spans="1:10" ht="17.25" x14ac:dyDescent="0.3">
      <c r="A936" s="190"/>
      <c r="B936" s="191" t="s">
        <v>313</v>
      </c>
      <c r="C936" s="353">
        <f>'Sq. Ft. Area Individual Files'!D981</f>
        <v>0</v>
      </c>
      <c r="D936" s="353"/>
      <c r="E936" s="234">
        <f>'Sq. Ft. Area Individual Files'!C982</f>
        <v>0</v>
      </c>
    </row>
    <row r="937" spans="1:10" ht="47.25" x14ac:dyDescent="0.3">
      <c r="A937" s="63" t="s">
        <v>290</v>
      </c>
      <c r="B937" s="64" t="s">
        <v>291</v>
      </c>
      <c r="C937" s="64" t="s">
        <v>292</v>
      </c>
      <c r="D937" s="64" t="s">
        <v>293</v>
      </c>
      <c r="E937" s="64" t="s">
        <v>294</v>
      </c>
      <c r="F937" s="64" t="s">
        <v>295</v>
      </c>
      <c r="G937" s="64" t="s">
        <v>296</v>
      </c>
      <c r="H937" s="64" t="s">
        <v>297</v>
      </c>
      <c r="I937" s="64" t="s">
        <v>298</v>
      </c>
      <c r="J937" s="64" t="s">
        <v>299</v>
      </c>
    </row>
    <row r="938" spans="1:10" x14ac:dyDescent="0.3">
      <c r="A938" s="102"/>
      <c r="B938" s="102"/>
      <c r="C938" s="103"/>
      <c r="D938" s="103"/>
      <c r="E938" s="67">
        <f t="shared" ref="E938:E943" si="161">C938*D938</f>
        <v>0</v>
      </c>
      <c r="F938" s="259"/>
      <c r="G938" s="259"/>
      <c r="H938" s="249" t="str">
        <f t="shared" ref="H938:H973" si="162">IF(AND(F938="Yes",Facility_Type="Commercial"),(E938/1000*0.14),IF(AND(F938="Yes",Facility_Type="Industrial",G938="Non-High Bay"),(E938/1000*0.18),IF(AND(F938="Yes",Facility_Type="Schools &amp; Government",G938="Non-High Bay"),(E938/1000*0.14),"")))</f>
        <v/>
      </c>
      <c r="I938" s="102" t="str">
        <f t="shared" ref="I938:I973" si="163">IF(AND(F938="Yes",Facility_Type="Commercial"),((1-SFBASE_Commercial)-(1-SFE_Commercial))*E938/1000*Hrs_Commercial,IF(AND(F938="Yes",Facility_Type="Industrial",G938="Non-High Bay"),((1-SFBASE_Industrial)-(1-SFE_Industrial))*E938/1000*Hrs_Industrial,IF(AND(F938="Yes",Facility_Type="Schools &amp; Government",G938="Non-High Bay"),(((1-SFBASE_SG)-(1-SFE_SG))*E938/1000*Hrs_SG),"")))</f>
        <v/>
      </c>
      <c r="J938" s="102" t="str">
        <f t="shared" ref="J938:J973" si="164">IFERROR(I938*EUL,"")</f>
        <v/>
      </c>
    </row>
    <row r="939" spans="1:10" x14ac:dyDescent="0.3">
      <c r="A939" s="102"/>
      <c r="B939" s="102"/>
      <c r="C939" s="103"/>
      <c r="D939" s="103"/>
      <c r="E939" s="67">
        <f t="shared" si="161"/>
        <v>0</v>
      </c>
      <c r="F939" s="259"/>
      <c r="G939" s="259"/>
      <c r="H939" s="249" t="str">
        <f t="shared" si="162"/>
        <v/>
      </c>
      <c r="I939" s="102" t="str">
        <f t="shared" si="163"/>
        <v/>
      </c>
      <c r="J939" s="102" t="str">
        <f t="shared" si="164"/>
        <v/>
      </c>
    </row>
    <row r="940" spans="1:10" x14ac:dyDescent="0.3">
      <c r="A940" s="102"/>
      <c r="B940" s="102"/>
      <c r="C940" s="103"/>
      <c r="D940" s="103"/>
      <c r="E940" s="67">
        <f t="shared" si="161"/>
        <v>0</v>
      </c>
      <c r="F940" s="259"/>
      <c r="G940" s="259"/>
      <c r="H940" s="249" t="str">
        <f t="shared" si="162"/>
        <v/>
      </c>
      <c r="I940" s="102" t="str">
        <f t="shared" si="163"/>
        <v/>
      </c>
      <c r="J940" s="102" t="str">
        <f t="shared" si="164"/>
        <v/>
      </c>
    </row>
    <row r="941" spans="1:10" x14ac:dyDescent="0.3">
      <c r="A941" s="102"/>
      <c r="B941" s="102"/>
      <c r="C941" s="103"/>
      <c r="D941" s="103"/>
      <c r="E941" s="67">
        <f t="shared" si="161"/>
        <v>0</v>
      </c>
      <c r="F941" s="259"/>
      <c r="G941" s="259"/>
      <c r="H941" s="249" t="str">
        <f t="shared" si="162"/>
        <v/>
      </c>
      <c r="I941" s="102" t="str">
        <f t="shared" si="163"/>
        <v/>
      </c>
      <c r="J941" s="102" t="str">
        <f t="shared" si="164"/>
        <v/>
      </c>
    </row>
    <row r="942" spans="1:10" x14ac:dyDescent="0.3">
      <c r="A942" s="102"/>
      <c r="B942" s="102"/>
      <c r="C942" s="103"/>
      <c r="D942" s="103"/>
      <c r="E942" s="67">
        <f t="shared" si="161"/>
        <v>0</v>
      </c>
      <c r="F942" s="259"/>
      <c r="G942" s="259"/>
      <c r="H942" s="249" t="str">
        <f t="shared" si="162"/>
        <v/>
      </c>
      <c r="I942" s="102" t="str">
        <f t="shared" si="163"/>
        <v/>
      </c>
      <c r="J942" s="102" t="str">
        <f t="shared" si="164"/>
        <v/>
      </c>
    </row>
    <row r="943" spans="1:10" x14ac:dyDescent="0.3">
      <c r="A943" s="102"/>
      <c r="B943" s="102"/>
      <c r="C943" s="103"/>
      <c r="D943" s="103"/>
      <c r="E943" s="67">
        <f t="shared" si="161"/>
        <v>0</v>
      </c>
      <c r="F943" s="259"/>
      <c r="G943" s="259"/>
      <c r="H943" s="249" t="str">
        <f t="shared" si="162"/>
        <v/>
      </c>
      <c r="I943" s="102" t="str">
        <f t="shared" si="163"/>
        <v/>
      </c>
      <c r="J943" s="102" t="str">
        <f t="shared" si="164"/>
        <v/>
      </c>
    </row>
    <row r="944" spans="1:10" x14ac:dyDescent="0.3">
      <c r="A944" s="102"/>
      <c r="B944" s="102"/>
      <c r="C944" s="102"/>
      <c r="D944" s="102"/>
      <c r="E944" s="66">
        <f t="shared" ref="E944:E973" si="165">D944*C944</f>
        <v>0</v>
      </c>
      <c r="F944" s="259"/>
      <c r="G944" s="259"/>
      <c r="H944" s="249" t="str">
        <f t="shared" si="162"/>
        <v/>
      </c>
      <c r="I944" s="102" t="str">
        <f t="shared" si="163"/>
        <v/>
      </c>
      <c r="J944" s="102" t="str">
        <f t="shared" si="164"/>
        <v/>
      </c>
    </row>
    <row r="945" spans="1:10" x14ac:dyDescent="0.3">
      <c r="A945" s="102"/>
      <c r="B945" s="102"/>
      <c r="C945" s="102"/>
      <c r="D945" s="102"/>
      <c r="E945" s="66">
        <f t="shared" si="165"/>
        <v>0</v>
      </c>
      <c r="F945" s="259"/>
      <c r="G945" s="259"/>
      <c r="H945" s="249" t="str">
        <f t="shared" si="162"/>
        <v/>
      </c>
      <c r="I945" s="102" t="str">
        <f t="shared" si="163"/>
        <v/>
      </c>
      <c r="J945" s="102" t="str">
        <f t="shared" si="164"/>
        <v/>
      </c>
    </row>
    <row r="946" spans="1:10" x14ac:dyDescent="0.3">
      <c r="A946" s="102"/>
      <c r="B946" s="102"/>
      <c r="C946" s="102"/>
      <c r="D946" s="102"/>
      <c r="E946" s="66">
        <f t="shared" si="165"/>
        <v>0</v>
      </c>
      <c r="F946" s="259"/>
      <c r="G946" s="259"/>
      <c r="H946" s="249" t="str">
        <f t="shared" si="162"/>
        <v/>
      </c>
      <c r="I946" s="102" t="str">
        <f t="shared" si="163"/>
        <v/>
      </c>
      <c r="J946" s="102" t="str">
        <f t="shared" si="164"/>
        <v/>
      </c>
    </row>
    <row r="947" spans="1:10" x14ac:dyDescent="0.3">
      <c r="A947" s="102"/>
      <c r="B947" s="102"/>
      <c r="C947" s="102"/>
      <c r="D947" s="102"/>
      <c r="E947" s="66">
        <f t="shared" si="165"/>
        <v>0</v>
      </c>
      <c r="F947" s="259"/>
      <c r="G947" s="259"/>
      <c r="H947" s="249" t="str">
        <f t="shared" si="162"/>
        <v/>
      </c>
      <c r="I947" s="102" t="str">
        <f t="shared" si="163"/>
        <v/>
      </c>
      <c r="J947" s="102" t="str">
        <f t="shared" si="164"/>
        <v/>
      </c>
    </row>
    <row r="948" spans="1:10" x14ac:dyDescent="0.3">
      <c r="A948" s="102"/>
      <c r="B948" s="102"/>
      <c r="C948" s="102"/>
      <c r="D948" s="102"/>
      <c r="E948" s="66">
        <f t="shared" si="165"/>
        <v>0</v>
      </c>
      <c r="F948" s="259"/>
      <c r="G948" s="259"/>
      <c r="H948" s="249" t="str">
        <f t="shared" si="162"/>
        <v/>
      </c>
      <c r="I948" s="102" t="str">
        <f t="shared" si="163"/>
        <v/>
      </c>
      <c r="J948" s="102" t="str">
        <f t="shared" si="164"/>
        <v/>
      </c>
    </row>
    <row r="949" spans="1:10" x14ac:dyDescent="0.3">
      <c r="A949" s="102"/>
      <c r="B949" s="102"/>
      <c r="C949" s="102"/>
      <c r="D949" s="102"/>
      <c r="E949" s="66">
        <f t="shared" si="165"/>
        <v>0</v>
      </c>
      <c r="F949" s="259"/>
      <c r="G949" s="259"/>
      <c r="H949" s="249" t="str">
        <f t="shared" si="162"/>
        <v/>
      </c>
      <c r="I949" s="102" t="str">
        <f t="shared" si="163"/>
        <v/>
      </c>
      <c r="J949" s="102" t="str">
        <f t="shared" si="164"/>
        <v/>
      </c>
    </row>
    <row r="950" spans="1:10" x14ac:dyDescent="0.3">
      <c r="A950" s="102"/>
      <c r="B950" s="102"/>
      <c r="C950" s="102"/>
      <c r="D950" s="102"/>
      <c r="E950" s="66">
        <f t="shared" si="165"/>
        <v>0</v>
      </c>
      <c r="F950" s="259"/>
      <c r="G950" s="259"/>
      <c r="H950" s="249" t="str">
        <f t="shared" si="162"/>
        <v/>
      </c>
      <c r="I950" s="102" t="str">
        <f t="shared" si="163"/>
        <v/>
      </c>
      <c r="J950" s="102" t="str">
        <f t="shared" si="164"/>
        <v/>
      </c>
    </row>
    <row r="951" spans="1:10" x14ac:dyDescent="0.3">
      <c r="A951" s="102"/>
      <c r="B951" s="102"/>
      <c r="C951" s="104"/>
      <c r="D951" s="104"/>
      <c r="E951" s="66">
        <f t="shared" si="165"/>
        <v>0</v>
      </c>
      <c r="F951" s="259"/>
      <c r="G951" s="259"/>
      <c r="H951" s="249" t="str">
        <f t="shared" si="162"/>
        <v/>
      </c>
      <c r="I951" s="102" t="str">
        <f t="shared" si="163"/>
        <v/>
      </c>
      <c r="J951" s="102" t="str">
        <f t="shared" si="164"/>
        <v/>
      </c>
    </row>
    <row r="952" spans="1:10" x14ac:dyDescent="0.3">
      <c r="A952" s="102"/>
      <c r="B952" s="102"/>
      <c r="C952" s="104"/>
      <c r="D952" s="104"/>
      <c r="E952" s="66">
        <f t="shared" si="165"/>
        <v>0</v>
      </c>
      <c r="F952" s="259"/>
      <c r="G952" s="259"/>
      <c r="H952" s="249" t="str">
        <f t="shared" si="162"/>
        <v/>
      </c>
      <c r="I952" s="102" t="str">
        <f t="shared" si="163"/>
        <v/>
      </c>
      <c r="J952" s="102" t="str">
        <f t="shared" si="164"/>
        <v/>
      </c>
    </row>
    <row r="953" spans="1:10" x14ac:dyDescent="0.3">
      <c r="A953" s="102"/>
      <c r="B953" s="102"/>
      <c r="C953" s="104"/>
      <c r="D953" s="104"/>
      <c r="E953" s="66">
        <f t="shared" si="165"/>
        <v>0</v>
      </c>
      <c r="F953" s="259"/>
      <c r="G953" s="259"/>
      <c r="H953" s="249" t="str">
        <f t="shared" si="162"/>
        <v/>
      </c>
      <c r="I953" s="102" t="str">
        <f t="shared" si="163"/>
        <v/>
      </c>
      <c r="J953" s="102" t="str">
        <f t="shared" si="164"/>
        <v/>
      </c>
    </row>
    <row r="954" spans="1:10" x14ac:dyDescent="0.3">
      <c r="A954" s="102"/>
      <c r="B954" s="102"/>
      <c r="C954" s="104"/>
      <c r="D954" s="104"/>
      <c r="E954" s="66">
        <f t="shared" si="165"/>
        <v>0</v>
      </c>
      <c r="F954" s="259"/>
      <c r="G954" s="259"/>
      <c r="H954" s="249" t="str">
        <f t="shared" si="162"/>
        <v/>
      </c>
      <c r="I954" s="102" t="str">
        <f t="shared" si="163"/>
        <v/>
      </c>
      <c r="J954" s="102" t="str">
        <f t="shared" si="164"/>
        <v/>
      </c>
    </row>
    <row r="955" spans="1:10" x14ac:dyDescent="0.3">
      <c r="A955" s="102"/>
      <c r="B955" s="102"/>
      <c r="C955" s="104"/>
      <c r="D955" s="104"/>
      <c r="E955" s="66">
        <f t="shared" si="165"/>
        <v>0</v>
      </c>
      <c r="F955" s="259"/>
      <c r="G955" s="259"/>
      <c r="H955" s="249" t="str">
        <f t="shared" si="162"/>
        <v/>
      </c>
      <c r="I955" s="102" t="str">
        <f t="shared" si="163"/>
        <v/>
      </c>
      <c r="J955" s="102" t="str">
        <f t="shared" si="164"/>
        <v/>
      </c>
    </row>
    <row r="956" spans="1:10" x14ac:dyDescent="0.3">
      <c r="A956" s="102"/>
      <c r="B956" s="102"/>
      <c r="C956" s="104"/>
      <c r="D956" s="104"/>
      <c r="E956" s="66">
        <f t="shared" si="165"/>
        <v>0</v>
      </c>
      <c r="F956" s="259"/>
      <c r="G956" s="259"/>
      <c r="H956" s="249" t="str">
        <f t="shared" si="162"/>
        <v/>
      </c>
      <c r="I956" s="102" t="str">
        <f t="shared" si="163"/>
        <v/>
      </c>
      <c r="J956" s="102" t="str">
        <f t="shared" si="164"/>
        <v/>
      </c>
    </row>
    <row r="957" spans="1:10" x14ac:dyDescent="0.3">
      <c r="A957" s="102"/>
      <c r="B957" s="102"/>
      <c r="C957" s="104"/>
      <c r="D957" s="104"/>
      <c r="E957" s="66">
        <f t="shared" si="165"/>
        <v>0</v>
      </c>
      <c r="F957" s="259"/>
      <c r="G957" s="259"/>
      <c r="H957" s="249" t="str">
        <f t="shared" si="162"/>
        <v/>
      </c>
      <c r="I957" s="102" t="str">
        <f t="shared" si="163"/>
        <v/>
      </c>
      <c r="J957" s="102" t="str">
        <f t="shared" si="164"/>
        <v/>
      </c>
    </row>
    <row r="958" spans="1:10" x14ac:dyDescent="0.3">
      <c r="A958" s="102"/>
      <c r="B958" s="102"/>
      <c r="C958" s="104"/>
      <c r="D958" s="104"/>
      <c r="E958" s="66">
        <f t="shared" si="165"/>
        <v>0</v>
      </c>
      <c r="F958" s="259"/>
      <c r="G958" s="259"/>
      <c r="H958" s="249" t="str">
        <f t="shared" si="162"/>
        <v/>
      </c>
      <c r="I958" s="102" t="str">
        <f t="shared" si="163"/>
        <v/>
      </c>
      <c r="J958" s="102" t="str">
        <f t="shared" si="164"/>
        <v/>
      </c>
    </row>
    <row r="959" spans="1:10" x14ac:dyDescent="0.3">
      <c r="A959" s="102"/>
      <c r="B959" s="102"/>
      <c r="C959" s="104"/>
      <c r="D959" s="104"/>
      <c r="E959" s="66">
        <f t="shared" si="165"/>
        <v>0</v>
      </c>
      <c r="F959" s="259"/>
      <c r="G959" s="259"/>
      <c r="H959" s="249" t="str">
        <f t="shared" si="162"/>
        <v/>
      </c>
      <c r="I959" s="102" t="str">
        <f t="shared" si="163"/>
        <v/>
      </c>
      <c r="J959" s="102" t="str">
        <f t="shared" si="164"/>
        <v/>
      </c>
    </row>
    <row r="960" spans="1:10" x14ac:dyDescent="0.3">
      <c r="A960" s="102"/>
      <c r="B960" s="102"/>
      <c r="C960" s="104"/>
      <c r="D960" s="104"/>
      <c r="E960" s="66">
        <f t="shared" si="165"/>
        <v>0</v>
      </c>
      <c r="F960" s="259"/>
      <c r="G960" s="259"/>
      <c r="H960" s="249" t="str">
        <f t="shared" si="162"/>
        <v/>
      </c>
      <c r="I960" s="102" t="str">
        <f t="shared" si="163"/>
        <v/>
      </c>
      <c r="J960" s="102" t="str">
        <f t="shared" si="164"/>
        <v/>
      </c>
    </row>
    <row r="961" spans="1:10" x14ac:dyDescent="0.3">
      <c r="A961" s="102"/>
      <c r="B961" s="102"/>
      <c r="C961" s="104"/>
      <c r="D961" s="104"/>
      <c r="E961" s="66">
        <f t="shared" si="165"/>
        <v>0</v>
      </c>
      <c r="F961" s="259"/>
      <c r="G961" s="259"/>
      <c r="H961" s="249" t="str">
        <f t="shared" si="162"/>
        <v/>
      </c>
      <c r="I961" s="102" t="str">
        <f t="shared" si="163"/>
        <v/>
      </c>
      <c r="J961" s="102" t="str">
        <f t="shared" si="164"/>
        <v/>
      </c>
    </row>
    <row r="962" spans="1:10" x14ac:dyDescent="0.3">
      <c r="A962" s="102"/>
      <c r="B962" s="102"/>
      <c r="C962" s="104"/>
      <c r="D962" s="104"/>
      <c r="E962" s="66">
        <f t="shared" si="165"/>
        <v>0</v>
      </c>
      <c r="F962" s="259"/>
      <c r="G962" s="259"/>
      <c r="H962" s="249" t="str">
        <f t="shared" si="162"/>
        <v/>
      </c>
      <c r="I962" s="102" t="str">
        <f t="shared" si="163"/>
        <v/>
      </c>
      <c r="J962" s="102" t="str">
        <f t="shared" si="164"/>
        <v/>
      </c>
    </row>
    <row r="963" spans="1:10" x14ac:dyDescent="0.3">
      <c r="A963" s="102"/>
      <c r="B963" s="102"/>
      <c r="C963" s="104"/>
      <c r="D963" s="104"/>
      <c r="E963" s="66">
        <f t="shared" si="165"/>
        <v>0</v>
      </c>
      <c r="F963" s="259"/>
      <c r="G963" s="259"/>
      <c r="H963" s="249" t="str">
        <f t="shared" si="162"/>
        <v/>
      </c>
      <c r="I963" s="102" t="str">
        <f t="shared" si="163"/>
        <v/>
      </c>
      <c r="J963" s="102" t="str">
        <f t="shared" si="164"/>
        <v/>
      </c>
    </row>
    <row r="964" spans="1:10" x14ac:dyDescent="0.3">
      <c r="A964" s="102"/>
      <c r="B964" s="102"/>
      <c r="C964" s="104"/>
      <c r="D964" s="104"/>
      <c r="E964" s="66">
        <f t="shared" si="165"/>
        <v>0</v>
      </c>
      <c r="F964" s="259"/>
      <c r="G964" s="259"/>
      <c r="H964" s="249" t="str">
        <f t="shared" si="162"/>
        <v/>
      </c>
      <c r="I964" s="102" t="str">
        <f t="shared" si="163"/>
        <v/>
      </c>
      <c r="J964" s="102" t="str">
        <f t="shared" si="164"/>
        <v/>
      </c>
    </row>
    <row r="965" spans="1:10" x14ac:dyDescent="0.3">
      <c r="A965" s="102"/>
      <c r="B965" s="102"/>
      <c r="C965" s="104"/>
      <c r="D965" s="104"/>
      <c r="E965" s="66">
        <f t="shared" si="165"/>
        <v>0</v>
      </c>
      <c r="F965" s="259"/>
      <c r="G965" s="259"/>
      <c r="H965" s="249" t="str">
        <f t="shared" si="162"/>
        <v/>
      </c>
      <c r="I965" s="102" t="str">
        <f t="shared" si="163"/>
        <v/>
      </c>
      <c r="J965" s="102" t="str">
        <f t="shared" si="164"/>
        <v/>
      </c>
    </row>
    <row r="966" spans="1:10" x14ac:dyDescent="0.3">
      <c r="A966" s="102"/>
      <c r="B966" s="102"/>
      <c r="C966" s="104"/>
      <c r="D966" s="104"/>
      <c r="E966" s="66">
        <f t="shared" si="165"/>
        <v>0</v>
      </c>
      <c r="F966" s="259"/>
      <c r="G966" s="259"/>
      <c r="H966" s="249" t="str">
        <f t="shared" si="162"/>
        <v/>
      </c>
      <c r="I966" s="102" t="str">
        <f t="shared" si="163"/>
        <v/>
      </c>
      <c r="J966" s="102" t="str">
        <f t="shared" si="164"/>
        <v/>
      </c>
    </row>
    <row r="967" spans="1:10" x14ac:dyDescent="0.3">
      <c r="A967" s="102"/>
      <c r="B967" s="102"/>
      <c r="C967" s="104"/>
      <c r="D967" s="104"/>
      <c r="E967" s="66">
        <f t="shared" si="165"/>
        <v>0</v>
      </c>
      <c r="F967" s="259"/>
      <c r="G967" s="259"/>
      <c r="H967" s="249" t="str">
        <f t="shared" si="162"/>
        <v/>
      </c>
      <c r="I967" s="102" t="str">
        <f t="shared" si="163"/>
        <v/>
      </c>
      <c r="J967" s="102" t="str">
        <f t="shared" si="164"/>
        <v/>
      </c>
    </row>
    <row r="968" spans="1:10" x14ac:dyDescent="0.3">
      <c r="A968" s="102"/>
      <c r="B968" s="102"/>
      <c r="C968" s="104"/>
      <c r="D968" s="104"/>
      <c r="E968" s="66">
        <f t="shared" si="165"/>
        <v>0</v>
      </c>
      <c r="F968" s="259"/>
      <c r="G968" s="259"/>
      <c r="H968" s="249" t="str">
        <f t="shared" si="162"/>
        <v/>
      </c>
      <c r="I968" s="102" t="str">
        <f t="shared" si="163"/>
        <v/>
      </c>
      <c r="J968" s="102" t="str">
        <f t="shared" si="164"/>
        <v/>
      </c>
    </row>
    <row r="969" spans="1:10" x14ac:dyDescent="0.3">
      <c r="A969" s="102"/>
      <c r="B969" s="102"/>
      <c r="C969" s="104"/>
      <c r="D969" s="104"/>
      <c r="E969" s="66">
        <f t="shared" si="165"/>
        <v>0</v>
      </c>
      <c r="F969" s="259"/>
      <c r="G969" s="259"/>
      <c r="H969" s="249" t="str">
        <f t="shared" si="162"/>
        <v/>
      </c>
      <c r="I969" s="102" t="str">
        <f t="shared" si="163"/>
        <v/>
      </c>
      <c r="J969" s="102" t="str">
        <f t="shared" si="164"/>
        <v/>
      </c>
    </row>
    <row r="970" spans="1:10" x14ac:dyDescent="0.3">
      <c r="A970" s="102"/>
      <c r="B970" s="102"/>
      <c r="C970" s="104"/>
      <c r="D970" s="104"/>
      <c r="E970" s="66">
        <f t="shared" si="165"/>
        <v>0</v>
      </c>
      <c r="F970" s="259"/>
      <c r="G970" s="259"/>
      <c r="H970" s="249" t="str">
        <f t="shared" si="162"/>
        <v/>
      </c>
      <c r="I970" s="102" t="str">
        <f t="shared" si="163"/>
        <v/>
      </c>
      <c r="J970" s="102" t="str">
        <f t="shared" si="164"/>
        <v/>
      </c>
    </row>
    <row r="971" spans="1:10" x14ac:dyDescent="0.3">
      <c r="A971" s="102"/>
      <c r="B971" s="102"/>
      <c r="C971" s="104"/>
      <c r="D971" s="104"/>
      <c r="E971" s="66">
        <f t="shared" si="165"/>
        <v>0</v>
      </c>
      <c r="F971" s="259"/>
      <c r="G971" s="259"/>
      <c r="H971" s="249" t="str">
        <f t="shared" si="162"/>
        <v/>
      </c>
      <c r="I971" s="102" t="str">
        <f t="shared" si="163"/>
        <v/>
      </c>
      <c r="J971" s="102" t="str">
        <f t="shared" si="164"/>
        <v/>
      </c>
    </row>
    <row r="972" spans="1:10" x14ac:dyDescent="0.3">
      <c r="A972" s="102"/>
      <c r="B972" s="102"/>
      <c r="C972" s="104"/>
      <c r="D972" s="104"/>
      <c r="E972" s="66">
        <f t="shared" si="165"/>
        <v>0</v>
      </c>
      <c r="F972" s="259"/>
      <c r="G972" s="259"/>
      <c r="H972" s="249" t="str">
        <f t="shared" si="162"/>
        <v/>
      </c>
      <c r="I972" s="102" t="str">
        <f t="shared" si="163"/>
        <v/>
      </c>
      <c r="J972" s="102" t="str">
        <f t="shared" si="164"/>
        <v/>
      </c>
    </row>
    <row r="973" spans="1:10" x14ac:dyDescent="0.3">
      <c r="A973" s="102"/>
      <c r="B973" s="102"/>
      <c r="C973" s="104"/>
      <c r="D973" s="104"/>
      <c r="E973" s="66">
        <f t="shared" si="165"/>
        <v>0</v>
      </c>
      <c r="F973" s="259"/>
      <c r="G973" s="259"/>
      <c r="H973" s="249" t="str">
        <f t="shared" si="162"/>
        <v/>
      </c>
      <c r="I973" s="102" t="str">
        <f t="shared" si="163"/>
        <v/>
      </c>
      <c r="J973" s="102" t="str">
        <f t="shared" si="164"/>
        <v/>
      </c>
    </row>
    <row r="974" spans="1:10" x14ac:dyDescent="0.3">
      <c r="A974" s="66"/>
      <c r="B974" s="70" t="s">
        <v>311</v>
      </c>
      <c r="C974" s="66"/>
      <c r="D974" s="66"/>
      <c r="E974" s="71">
        <f>SUM(E938:E973)</f>
        <v>0</v>
      </c>
      <c r="H974" s="250">
        <f>SUM(H938:H973)</f>
        <v>0</v>
      </c>
      <c r="I974" s="250">
        <f t="shared" ref="I974" si="166">SUM(I938:I973)</f>
        <v>0</v>
      </c>
      <c r="J974" s="250">
        <f t="shared" ref="J974" si="167">SUM(J938:J973)</f>
        <v>0</v>
      </c>
    </row>
    <row r="976" spans="1:10" x14ac:dyDescent="0.3">
      <c r="A976" s="356" t="s">
        <v>127</v>
      </c>
      <c r="B976" s="356"/>
      <c r="C976" s="356"/>
      <c r="D976" s="356"/>
      <c r="E976" s="356"/>
      <c r="F976" s="256" t="s">
        <v>286</v>
      </c>
      <c r="G976" s="257"/>
    </row>
    <row r="977" spans="1:10" ht="17.25" thickBot="1" x14ac:dyDescent="0.35">
      <c r="A977" s="56" t="s">
        <v>287</v>
      </c>
      <c r="B977" s="101" t="s">
        <v>45</v>
      </c>
      <c r="C977" s="57"/>
      <c r="D977" s="58"/>
      <c r="E977" s="58">
        <f>IFERROR(VLOOKUP(B977,Admin_Lists!$A$9:$B$49,2,FALSE),"")</f>
        <v>0</v>
      </c>
    </row>
    <row r="978" spans="1:10" ht="17.25" x14ac:dyDescent="0.3">
      <c r="A978" s="190"/>
      <c r="B978" s="191" t="s">
        <v>314</v>
      </c>
      <c r="C978" s="353">
        <f>'Sq. Ft. Area Individual Files'!D985</f>
        <v>0</v>
      </c>
      <c r="D978" s="353"/>
      <c r="E978" s="234">
        <f>'Sq. Ft. Area Individual Files'!C986</f>
        <v>0</v>
      </c>
    </row>
    <row r="979" spans="1:10" ht="47.25" x14ac:dyDescent="0.3">
      <c r="A979" s="63" t="s">
        <v>290</v>
      </c>
      <c r="B979" s="64" t="s">
        <v>291</v>
      </c>
      <c r="C979" s="64" t="s">
        <v>292</v>
      </c>
      <c r="D979" s="64" t="s">
        <v>293</v>
      </c>
      <c r="E979" s="64" t="s">
        <v>294</v>
      </c>
      <c r="F979" s="64" t="s">
        <v>295</v>
      </c>
      <c r="G979" s="64" t="s">
        <v>296</v>
      </c>
      <c r="H979" s="64" t="s">
        <v>297</v>
      </c>
      <c r="I979" s="64" t="s">
        <v>298</v>
      </c>
      <c r="J979" s="64" t="s">
        <v>299</v>
      </c>
    </row>
    <row r="980" spans="1:10" x14ac:dyDescent="0.3">
      <c r="A980" s="102"/>
      <c r="B980" s="102"/>
      <c r="C980" s="103"/>
      <c r="D980" s="103"/>
      <c r="E980" s="67">
        <f t="shared" ref="E980:E985" si="168">C980*D980</f>
        <v>0</v>
      </c>
      <c r="F980" s="259"/>
      <c r="G980" s="259"/>
      <c r="H980" s="249" t="str">
        <f t="shared" ref="H980:H1015" si="169">IF(AND(F980="Yes",Facility_Type="Commercial"),(E980/1000*0.14),IF(AND(F980="Yes",Facility_Type="Industrial",G980="Non-High Bay"),(E980/1000*0.18),IF(AND(F980="Yes",Facility_Type="Schools &amp; Government",G980="Non-High Bay"),(E980/1000*0.14),"")))</f>
        <v/>
      </c>
      <c r="I980" s="102" t="str">
        <f t="shared" ref="I980:I1015" si="170">IF(AND(F980="Yes",Facility_Type="Commercial"),((1-SFBASE_Commercial)-(1-SFE_Commercial))*E980/1000*Hrs_Commercial,IF(AND(F980="Yes",Facility_Type="Industrial",G980="Non-High Bay"),((1-SFBASE_Industrial)-(1-SFE_Industrial))*E980/1000*Hrs_Industrial,IF(AND(F980="Yes",Facility_Type="Schools &amp; Government",G980="Non-High Bay"),(((1-SFBASE_SG)-(1-SFE_SG))*E980/1000*Hrs_SG),"")))</f>
        <v/>
      </c>
      <c r="J980" s="102" t="str">
        <f t="shared" ref="J980:J1015" si="171">IFERROR(I980*EUL,"")</f>
        <v/>
      </c>
    </row>
    <row r="981" spans="1:10" x14ac:dyDescent="0.3">
      <c r="A981" s="102"/>
      <c r="B981" s="102"/>
      <c r="C981" s="103"/>
      <c r="D981" s="103"/>
      <c r="E981" s="67">
        <f t="shared" si="168"/>
        <v>0</v>
      </c>
      <c r="F981" s="259"/>
      <c r="G981" s="259"/>
      <c r="H981" s="249" t="str">
        <f t="shared" si="169"/>
        <v/>
      </c>
      <c r="I981" s="102" t="str">
        <f t="shared" si="170"/>
        <v/>
      </c>
      <c r="J981" s="102" t="str">
        <f t="shared" si="171"/>
        <v/>
      </c>
    </row>
    <row r="982" spans="1:10" x14ac:dyDescent="0.3">
      <c r="A982" s="102"/>
      <c r="B982" s="102"/>
      <c r="C982" s="103"/>
      <c r="D982" s="103"/>
      <c r="E982" s="67">
        <f t="shared" si="168"/>
        <v>0</v>
      </c>
      <c r="F982" s="259"/>
      <c r="G982" s="259"/>
      <c r="H982" s="249" t="str">
        <f t="shared" si="169"/>
        <v/>
      </c>
      <c r="I982" s="102" t="str">
        <f t="shared" si="170"/>
        <v/>
      </c>
      <c r="J982" s="102" t="str">
        <f t="shared" si="171"/>
        <v/>
      </c>
    </row>
    <row r="983" spans="1:10" x14ac:dyDescent="0.3">
      <c r="A983" s="102"/>
      <c r="B983" s="102"/>
      <c r="C983" s="103"/>
      <c r="D983" s="103"/>
      <c r="E983" s="67">
        <f t="shared" si="168"/>
        <v>0</v>
      </c>
      <c r="F983" s="259"/>
      <c r="G983" s="259"/>
      <c r="H983" s="249" t="str">
        <f t="shared" si="169"/>
        <v/>
      </c>
      <c r="I983" s="102" t="str">
        <f t="shared" si="170"/>
        <v/>
      </c>
      <c r="J983" s="102" t="str">
        <f t="shared" si="171"/>
        <v/>
      </c>
    </row>
    <row r="984" spans="1:10" x14ac:dyDescent="0.3">
      <c r="A984" s="102"/>
      <c r="B984" s="102"/>
      <c r="C984" s="103"/>
      <c r="D984" s="103"/>
      <c r="E984" s="67">
        <f t="shared" si="168"/>
        <v>0</v>
      </c>
      <c r="F984" s="259"/>
      <c r="G984" s="259"/>
      <c r="H984" s="249" t="str">
        <f t="shared" si="169"/>
        <v/>
      </c>
      <c r="I984" s="102" t="str">
        <f t="shared" si="170"/>
        <v/>
      </c>
      <c r="J984" s="102" t="str">
        <f t="shared" si="171"/>
        <v/>
      </c>
    </row>
    <row r="985" spans="1:10" x14ac:dyDescent="0.3">
      <c r="A985" s="102"/>
      <c r="B985" s="102"/>
      <c r="C985" s="103"/>
      <c r="D985" s="103"/>
      <c r="E985" s="67">
        <f t="shared" si="168"/>
        <v>0</v>
      </c>
      <c r="F985" s="259"/>
      <c r="G985" s="259"/>
      <c r="H985" s="249" t="str">
        <f t="shared" si="169"/>
        <v/>
      </c>
      <c r="I985" s="102" t="str">
        <f t="shared" si="170"/>
        <v/>
      </c>
      <c r="J985" s="102" t="str">
        <f t="shared" si="171"/>
        <v/>
      </c>
    </row>
    <row r="986" spans="1:10" x14ac:dyDescent="0.3">
      <c r="A986" s="102"/>
      <c r="B986" s="102"/>
      <c r="C986" s="102"/>
      <c r="D986" s="102"/>
      <c r="E986" s="66">
        <f t="shared" ref="E986:E1015" si="172">D986*C986</f>
        <v>0</v>
      </c>
      <c r="F986" s="259"/>
      <c r="G986" s="259"/>
      <c r="H986" s="249" t="str">
        <f t="shared" si="169"/>
        <v/>
      </c>
      <c r="I986" s="102" t="str">
        <f t="shared" si="170"/>
        <v/>
      </c>
      <c r="J986" s="102" t="str">
        <f t="shared" si="171"/>
        <v/>
      </c>
    </row>
    <row r="987" spans="1:10" x14ac:dyDescent="0.3">
      <c r="A987" s="102"/>
      <c r="B987" s="102"/>
      <c r="C987" s="102"/>
      <c r="D987" s="102"/>
      <c r="E987" s="66">
        <f t="shared" si="172"/>
        <v>0</v>
      </c>
      <c r="F987" s="259"/>
      <c r="G987" s="259"/>
      <c r="H987" s="249" t="str">
        <f t="shared" si="169"/>
        <v/>
      </c>
      <c r="I987" s="102" t="str">
        <f t="shared" si="170"/>
        <v/>
      </c>
      <c r="J987" s="102" t="str">
        <f t="shared" si="171"/>
        <v/>
      </c>
    </row>
    <row r="988" spans="1:10" x14ac:dyDescent="0.3">
      <c r="A988" s="102"/>
      <c r="B988" s="102"/>
      <c r="C988" s="102"/>
      <c r="D988" s="102"/>
      <c r="E988" s="66">
        <f t="shared" si="172"/>
        <v>0</v>
      </c>
      <c r="F988" s="259"/>
      <c r="G988" s="259"/>
      <c r="H988" s="249" t="str">
        <f t="shared" si="169"/>
        <v/>
      </c>
      <c r="I988" s="102" t="str">
        <f t="shared" si="170"/>
        <v/>
      </c>
      <c r="J988" s="102" t="str">
        <f t="shared" si="171"/>
        <v/>
      </c>
    </row>
    <row r="989" spans="1:10" x14ac:dyDescent="0.3">
      <c r="A989" s="102"/>
      <c r="B989" s="102"/>
      <c r="C989" s="102"/>
      <c r="D989" s="102"/>
      <c r="E989" s="66">
        <f t="shared" si="172"/>
        <v>0</v>
      </c>
      <c r="F989" s="259"/>
      <c r="G989" s="259"/>
      <c r="H989" s="249" t="str">
        <f t="shared" si="169"/>
        <v/>
      </c>
      <c r="I989" s="102" t="str">
        <f t="shared" si="170"/>
        <v/>
      </c>
      <c r="J989" s="102" t="str">
        <f t="shared" si="171"/>
        <v/>
      </c>
    </row>
    <row r="990" spans="1:10" x14ac:dyDescent="0.3">
      <c r="A990" s="102"/>
      <c r="B990" s="102"/>
      <c r="C990" s="102"/>
      <c r="D990" s="102"/>
      <c r="E990" s="66">
        <f t="shared" si="172"/>
        <v>0</v>
      </c>
      <c r="F990" s="259"/>
      <c r="G990" s="259"/>
      <c r="H990" s="249" t="str">
        <f t="shared" si="169"/>
        <v/>
      </c>
      <c r="I990" s="102" t="str">
        <f t="shared" si="170"/>
        <v/>
      </c>
      <c r="J990" s="102" t="str">
        <f t="shared" si="171"/>
        <v/>
      </c>
    </row>
    <row r="991" spans="1:10" x14ac:dyDescent="0.3">
      <c r="A991" s="102"/>
      <c r="B991" s="102"/>
      <c r="C991" s="102"/>
      <c r="D991" s="102"/>
      <c r="E991" s="66">
        <f t="shared" si="172"/>
        <v>0</v>
      </c>
      <c r="F991" s="259"/>
      <c r="G991" s="259"/>
      <c r="H991" s="249" t="str">
        <f t="shared" si="169"/>
        <v/>
      </c>
      <c r="I991" s="102" t="str">
        <f t="shared" si="170"/>
        <v/>
      </c>
      <c r="J991" s="102" t="str">
        <f t="shared" si="171"/>
        <v/>
      </c>
    </row>
    <row r="992" spans="1:10" x14ac:dyDescent="0.3">
      <c r="A992" s="102"/>
      <c r="B992" s="102"/>
      <c r="C992" s="102"/>
      <c r="D992" s="102"/>
      <c r="E992" s="66">
        <f t="shared" si="172"/>
        <v>0</v>
      </c>
      <c r="F992" s="259"/>
      <c r="G992" s="259"/>
      <c r="H992" s="249" t="str">
        <f t="shared" si="169"/>
        <v/>
      </c>
      <c r="I992" s="102" t="str">
        <f t="shared" si="170"/>
        <v/>
      </c>
      <c r="J992" s="102" t="str">
        <f t="shared" si="171"/>
        <v/>
      </c>
    </row>
    <row r="993" spans="1:10" x14ac:dyDescent="0.3">
      <c r="A993" s="102"/>
      <c r="B993" s="102"/>
      <c r="C993" s="104"/>
      <c r="D993" s="104"/>
      <c r="E993" s="66">
        <f t="shared" si="172"/>
        <v>0</v>
      </c>
      <c r="F993" s="259"/>
      <c r="G993" s="259"/>
      <c r="H993" s="249" t="str">
        <f t="shared" si="169"/>
        <v/>
      </c>
      <c r="I993" s="102" t="str">
        <f t="shared" si="170"/>
        <v/>
      </c>
      <c r="J993" s="102" t="str">
        <f t="shared" si="171"/>
        <v/>
      </c>
    </row>
    <row r="994" spans="1:10" x14ac:dyDescent="0.3">
      <c r="A994" s="102"/>
      <c r="B994" s="102"/>
      <c r="C994" s="104"/>
      <c r="D994" s="104"/>
      <c r="E994" s="66">
        <f t="shared" si="172"/>
        <v>0</v>
      </c>
      <c r="F994" s="259"/>
      <c r="G994" s="259"/>
      <c r="H994" s="249" t="str">
        <f t="shared" si="169"/>
        <v/>
      </c>
      <c r="I994" s="102" t="str">
        <f t="shared" si="170"/>
        <v/>
      </c>
      <c r="J994" s="102" t="str">
        <f t="shared" si="171"/>
        <v/>
      </c>
    </row>
    <row r="995" spans="1:10" x14ac:dyDescent="0.3">
      <c r="A995" s="102"/>
      <c r="B995" s="102"/>
      <c r="C995" s="104"/>
      <c r="D995" s="104"/>
      <c r="E995" s="66">
        <f t="shared" si="172"/>
        <v>0</v>
      </c>
      <c r="F995" s="259"/>
      <c r="G995" s="259"/>
      <c r="H995" s="249" t="str">
        <f t="shared" si="169"/>
        <v/>
      </c>
      <c r="I995" s="102" t="str">
        <f t="shared" si="170"/>
        <v/>
      </c>
      <c r="J995" s="102" t="str">
        <f t="shared" si="171"/>
        <v/>
      </c>
    </row>
    <row r="996" spans="1:10" x14ac:dyDescent="0.3">
      <c r="A996" s="102"/>
      <c r="B996" s="102"/>
      <c r="C996" s="104"/>
      <c r="D996" s="104"/>
      <c r="E996" s="66">
        <f t="shared" si="172"/>
        <v>0</v>
      </c>
      <c r="F996" s="259"/>
      <c r="G996" s="259"/>
      <c r="H996" s="249" t="str">
        <f t="shared" si="169"/>
        <v/>
      </c>
      <c r="I996" s="102" t="str">
        <f t="shared" si="170"/>
        <v/>
      </c>
      <c r="J996" s="102" t="str">
        <f t="shared" si="171"/>
        <v/>
      </c>
    </row>
    <row r="997" spans="1:10" x14ac:dyDescent="0.3">
      <c r="A997" s="102"/>
      <c r="B997" s="102"/>
      <c r="C997" s="104"/>
      <c r="D997" s="104"/>
      <c r="E997" s="66">
        <f t="shared" si="172"/>
        <v>0</v>
      </c>
      <c r="F997" s="259"/>
      <c r="G997" s="259"/>
      <c r="H997" s="249" t="str">
        <f t="shared" si="169"/>
        <v/>
      </c>
      <c r="I997" s="102" t="str">
        <f t="shared" si="170"/>
        <v/>
      </c>
      <c r="J997" s="102" t="str">
        <f t="shared" si="171"/>
        <v/>
      </c>
    </row>
    <row r="998" spans="1:10" x14ac:dyDescent="0.3">
      <c r="A998" s="102"/>
      <c r="B998" s="102"/>
      <c r="C998" s="104"/>
      <c r="D998" s="104"/>
      <c r="E998" s="66">
        <f t="shared" si="172"/>
        <v>0</v>
      </c>
      <c r="F998" s="259"/>
      <c r="G998" s="259"/>
      <c r="H998" s="249" t="str">
        <f t="shared" si="169"/>
        <v/>
      </c>
      <c r="I998" s="102" t="str">
        <f t="shared" si="170"/>
        <v/>
      </c>
      <c r="J998" s="102" t="str">
        <f t="shared" si="171"/>
        <v/>
      </c>
    </row>
    <row r="999" spans="1:10" x14ac:dyDescent="0.3">
      <c r="A999" s="102"/>
      <c r="B999" s="102"/>
      <c r="C999" s="104"/>
      <c r="D999" s="104"/>
      <c r="E999" s="66">
        <f t="shared" si="172"/>
        <v>0</v>
      </c>
      <c r="F999" s="259"/>
      <c r="G999" s="259"/>
      <c r="H999" s="249" t="str">
        <f t="shared" si="169"/>
        <v/>
      </c>
      <c r="I999" s="102" t="str">
        <f t="shared" si="170"/>
        <v/>
      </c>
      <c r="J999" s="102" t="str">
        <f t="shared" si="171"/>
        <v/>
      </c>
    </row>
    <row r="1000" spans="1:10" x14ac:dyDescent="0.3">
      <c r="A1000" s="102"/>
      <c r="B1000" s="102"/>
      <c r="C1000" s="104"/>
      <c r="D1000" s="104"/>
      <c r="E1000" s="66">
        <f t="shared" si="172"/>
        <v>0</v>
      </c>
      <c r="F1000" s="259"/>
      <c r="G1000" s="259"/>
      <c r="H1000" s="249" t="str">
        <f t="shared" si="169"/>
        <v/>
      </c>
      <c r="I1000" s="102" t="str">
        <f t="shared" si="170"/>
        <v/>
      </c>
      <c r="J1000" s="102" t="str">
        <f t="shared" si="171"/>
        <v/>
      </c>
    </row>
    <row r="1001" spans="1:10" x14ac:dyDescent="0.3">
      <c r="A1001" s="102"/>
      <c r="B1001" s="102"/>
      <c r="C1001" s="104"/>
      <c r="D1001" s="104"/>
      <c r="E1001" s="66">
        <f t="shared" si="172"/>
        <v>0</v>
      </c>
      <c r="F1001" s="259"/>
      <c r="G1001" s="259"/>
      <c r="H1001" s="249" t="str">
        <f t="shared" si="169"/>
        <v/>
      </c>
      <c r="I1001" s="102" t="str">
        <f t="shared" si="170"/>
        <v/>
      </c>
      <c r="J1001" s="102" t="str">
        <f t="shared" si="171"/>
        <v/>
      </c>
    </row>
    <row r="1002" spans="1:10" x14ac:dyDescent="0.3">
      <c r="A1002" s="102"/>
      <c r="B1002" s="102"/>
      <c r="C1002" s="104"/>
      <c r="D1002" s="104"/>
      <c r="E1002" s="66">
        <f t="shared" si="172"/>
        <v>0</v>
      </c>
      <c r="F1002" s="259"/>
      <c r="G1002" s="259"/>
      <c r="H1002" s="249" t="str">
        <f t="shared" si="169"/>
        <v/>
      </c>
      <c r="I1002" s="102" t="str">
        <f t="shared" si="170"/>
        <v/>
      </c>
      <c r="J1002" s="102" t="str">
        <f t="shared" si="171"/>
        <v/>
      </c>
    </row>
    <row r="1003" spans="1:10" x14ac:dyDescent="0.3">
      <c r="A1003" s="102"/>
      <c r="B1003" s="102"/>
      <c r="C1003" s="104"/>
      <c r="D1003" s="104"/>
      <c r="E1003" s="66">
        <f t="shared" si="172"/>
        <v>0</v>
      </c>
      <c r="F1003" s="259"/>
      <c r="G1003" s="259"/>
      <c r="H1003" s="249" t="str">
        <f t="shared" si="169"/>
        <v/>
      </c>
      <c r="I1003" s="102" t="str">
        <f t="shared" si="170"/>
        <v/>
      </c>
      <c r="J1003" s="102" t="str">
        <f t="shared" si="171"/>
        <v/>
      </c>
    </row>
    <row r="1004" spans="1:10" x14ac:dyDescent="0.3">
      <c r="A1004" s="102"/>
      <c r="B1004" s="102"/>
      <c r="C1004" s="104"/>
      <c r="D1004" s="104"/>
      <c r="E1004" s="66">
        <f t="shared" si="172"/>
        <v>0</v>
      </c>
      <c r="F1004" s="259"/>
      <c r="G1004" s="259"/>
      <c r="H1004" s="249" t="str">
        <f t="shared" si="169"/>
        <v/>
      </c>
      <c r="I1004" s="102" t="str">
        <f t="shared" si="170"/>
        <v/>
      </c>
      <c r="J1004" s="102" t="str">
        <f t="shared" si="171"/>
        <v/>
      </c>
    </row>
    <row r="1005" spans="1:10" x14ac:dyDescent="0.3">
      <c r="A1005" s="102"/>
      <c r="B1005" s="102"/>
      <c r="C1005" s="104"/>
      <c r="D1005" s="104"/>
      <c r="E1005" s="66">
        <f t="shared" si="172"/>
        <v>0</v>
      </c>
      <c r="F1005" s="259"/>
      <c r="G1005" s="259"/>
      <c r="H1005" s="249" t="str">
        <f t="shared" si="169"/>
        <v/>
      </c>
      <c r="I1005" s="102" t="str">
        <f t="shared" si="170"/>
        <v/>
      </c>
      <c r="J1005" s="102" t="str">
        <f t="shared" si="171"/>
        <v/>
      </c>
    </row>
    <row r="1006" spans="1:10" x14ac:dyDescent="0.3">
      <c r="A1006" s="102"/>
      <c r="B1006" s="102"/>
      <c r="C1006" s="104"/>
      <c r="D1006" s="104"/>
      <c r="E1006" s="66">
        <f t="shared" si="172"/>
        <v>0</v>
      </c>
      <c r="F1006" s="259"/>
      <c r="G1006" s="259"/>
      <c r="H1006" s="249" t="str">
        <f t="shared" si="169"/>
        <v/>
      </c>
      <c r="I1006" s="102" t="str">
        <f t="shared" si="170"/>
        <v/>
      </c>
      <c r="J1006" s="102" t="str">
        <f t="shared" si="171"/>
        <v/>
      </c>
    </row>
    <row r="1007" spans="1:10" x14ac:dyDescent="0.3">
      <c r="A1007" s="102"/>
      <c r="B1007" s="102"/>
      <c r="C1007" s="104"/>
      <c r="D1007" s="104"/>
      <c r="E1007" s="66">
        <f t="shared" si="172"/>
        <v>0</v>
      </c>
      <c r="F1007" s="259"/>
      <c r="G1007" s="259"/>
      <c r="H1007" s="249" t="str">
        <f t="shared" si="169"/>
        <v/>
      </c>
      <c r="I1007" s="102" t="str">
        <f t="shared" si="170"/>
        <v/>
      </c>
      <c r="J1007" s="102" t="str">
        <f t="shared" si="171"/>
        <v/>
      </c>
    </row>
    <row r="1008" spans="1:10" x14ac:dyDescent="0.3">
      <c r="A1008" s="102"/>
      <c r="B1008" s="102"/>
      <c r="C1008" s="104"/>
      <c r="D1008" s="104"/>
      <c r="E1008" s="66">
        <f t="shared" si="172"/>
        <v>0</v>
      </c>
      <c r="F1008" s="259"/>
      <c r="G1008" s="259"/>
      <c r="H1008" s="249" t="str">
        <f t="shared" si="169"/>
        <v/>
      </c>
      <c r="I1008" s="102" t="str">
        <f t="shared" si="170"/>
        <v/>
      </c>
      <c r="J1008" s="102" t="str">
        <f t="shared" si="171"/>
        <v/>
      </c>
    </row>
    <row r="1009" spans="1:10" x14ac:dyDescent="0.3">
      <c r="A1009" s="102"/>
      <c r="B1009" s="102"/>
      <c r="C1009" s="104"/>
      <c r="D1009" s="104"/>
      <c r="E1009" s="66">
        <f t="shared" si="172"/>
        <v>0</v>
      </c>
      <c r="F1009" s="259"/>
      <c r="G1009" s="259"/>
      <c r="H1009" s="249" t="str">
        <f t="shared" si="169"/>
        <v/>
      </c>
      <c r="I1009" s="102" t="str">
        <f t="shared" si="170"/>
        <v/>
      </c>
      <c r="J1009" s="102" t="str">
        <f t="shared" si="171"/>
        <v/>
      </c>
    </row>
    <row r="1010" spans="1:10" x14ac:dyDescent="0.3">
      <c r="A1010" s="102"/>
      <c r="B1010" s="102"/>
      <c r="C1010" s="104"/>
      <c r="D1010" s="104"/>
      <c r="E1010" s="66">
        <f t="shared" si="172"/>
        <v>0</v>
      </c>
      <c r="F1010" s="259"/>
      <c r="G1010" s="259"/>
      <c r="H1010" s="249" t="str">
        <f t="shared" si="169"/>
        <v/>
      </c>
      <c r="I1010" s="102" t="str">
        <f t="shared" si="170"/>
        <v/>
      </c>
      <c r="J1010" s="102" t="str">
        <f t="shared" si="171"/>
        <v/>
      </c>
    </row>
    <row r="1011" spans="1:10" x14ac:dyDescent="0.3">
      <c r="A1011" s="102"/>
      <c r="B1011" s="102"/>
      <c r="C1011" s="104"/>
      <c r="D1011" s="104"/>
      <c r="E1011" s="66">
        <f t="shared" si="172"/>
        <v>0</v>
      </c>
      <c r="F1011" s="259"/>
      <c r="G1011" s="259"/>
      <c r="H1011" s="249" t="str">
        <f t="shared" si="169"/>
        <v/>
      </c>
      <c r="I1011" s="102" t="str">
        <f t="shared" si="170"/>
        <v/>
      </c>
      <c r="J1011" s="102" t="str">
        <f t="shared" si="171"/>
        <v/>
      </c>
    </row>
    <row r="1012" spans="1:10" x14ac:dyDescent="0.3">
      <c r="A1012" s="102"/>
      <c r="B1012" s="102"/>
      <c r="C1012" s="104"/>
      <c r="D1012" s="104"/>
      <c r="E1012" s="66">
        <f t="shared" si="172"/>
        <v>0</v>
      </c>
      <c r="F1012" s="259"/>
      <c r="G1012" s="259"/>
      <c r="H1012" s="249" t="str">
        <f t="shared" si="169"/>
        <v/>
      </c>
      <c r="I1012" s="102" t="str">
        <f t="shared" si="170"/>
        <v/>
      </c>
      <c r="J1012" s="102" t="str">
        <f t="shared" si="171"/>
        <v/>
      </c>
    </row>
    <row r="1013" spans="1:10" x14ac:dyDescent="0.3">
      <c r="A1013" s="102"/>
      <c r="B1013" s="102"/>
      <c r="C1013" s="104"/>
      <c r="D1013" s="104"/>
      <c r="E1013" s="66">
        <f t="shared" si="172"/>
        <v>0</v>
      </c>
      <c r="F1013" s="259"/>
      <c r="G1013" s="259"/>
      <c r="H1013" s="249" t="str">
        <f t="shared" si="169"/>
        <v/>
      </c>
      <c r="I1013" s="102" t="str">
        <f t="shared" si="170"/>
        <v/>
      </c>
      <c r="J1013" s="102" t="str">
        <f t="shared" si="171"/>
        <v/>
      </c>
    </row>
    <row r="1014" spans="1:10" x14ac:dyDescent="0.3">
      <c r="A1014" s="102"/>
      <c r="B1014" s="102"/>
      <c r="C1014" s="104"/>
      <c r="D1014" s="104"/>
      <c r="E1014" s="66">
        <f t="shared" si="172"/>
        <v>0</v>
      </c>
      <c r="F1014" s="259"/>
      <c r="G1014" s="259"/>
      <c r="H1014" s="249" t="str">
        <f t="shared" si="169"/>
        <v/>
      </c>
      <c r="I1014" s="102" t="str">
        <f t="shared" si="170"/>
        <v/>
      </c>
      <c r="J1014" s="102" t="str">
        <f t="shared" si="171"/>
        <v/>
      </c>
    </row>
    <row r="1015" spans="1:10" x14ac:dyDescent="0.3">
      <c r="A1015" s="102"/>
      <c r="B1015" s="102"/>
      <c r="C1015" s="104"/>
      <c r="D1015" s="104"/>
      <c r="E1015" s="66">
        <f t="shared" si="172"/>
        <v>0</v>
      </c>
      <c r="F1015" s="259"/>
      <c r="G1015" s="259"/>
      <c r="H1015" s="249" t="str">
        <f t="shared" si="169"/>
        <v/>
      </c>
      <c r="I1015" s="102" t="str">
        <f t="shared" si="170"/>
        <v/>
      </c>
      <c r="J1015" s="102" t="str">
        <f t="shared" si="171"/>
        <v/>
      </c>
    </row>
    <row r="1016" spans="1:10" x14ac:dyDescent="0.3">
      <c r="A1016" s="66"/>
      <c r="B1016" s="70" t="s">
        <v>311</v>
      </c>
      <c r="C1016" s="66"/>
      <c r="D1016" s="66"/>
      <c r="E1016" s="71">
        <f>SUM(E980:E1015)</f>
        <v>0</v>
      </c>
      <c r="H1016" s="250">
        <f>SUM(H980:H1015)</f>
        <v>0</v>
      </c>
      <c r="I1016" s="250">
        <f t="shared" ref="I1016" si="173">SUM(I980:I1015)</f>
        <v>0</v>
      </c>
      <c r="J1016" s="250">
        <f t="shared" ref="J1016" si="174">SUM(J980:J1015)</f>
        <v>0</v>
      </c>
    </row>
    <row r="1018" spans="1:10" x14ac:dyDescent="0.3">
      <c r="A1018" s="354" t="s">
        <v>128</v>
      </c>
      <c r="B1018" s="354"/>
      <c r="C1018" s="354"/>
      <c r="D1018" s="354"/>
      <c r="E1018" s="354"/>
      <c r="F1018" s="256" t="s">
        <v>286</v>
      </c>
      <c r="G1018" s="257"/>
    </row>
    <row r="1019" spans="1:10" ht="17.25" thickBot="1" x14ac:dyDescent="0.35">
      <c r="A1019" s="56" t="s">
        <v>287</v>
      </c>
      <c r="B1019" s="101" t="s">
        <v>45</v>
      </c>
      <c r="C1019" s="57"/>
      <c r="D1019" s="58"/>
      <c r="E1019" s="58">
        <f>IFERROR(VLOOKUP(B1019,Admin_Lists!$A$9:$B$49,2,FALSE),"")</f>
        <v>0</v>
      </c>
    </row>
    <row r="1020" spans="1:10" ht="17.25" x14ac:dyDescent="0.3">
      <c r="A1020" s="190"/>
      <c r="B1020" s="191" t="s">
        <v>315</v>
      </c>
      <c r="C1020" s="353">
        <f>'Sq. Ft. Area Individual Files'!D989</f>
        <v>0</v>
      </c>
      <c r="D1020" s="353"/>
      <c r="E1020" s="234">
        <f>'Sq. Ft. Area Individual Files'!C990</f>
        <v>0</v>
      </c>
    </row>
    <row r="1021" spans="1:10" ht="47.25" x14ac:dyDescent="0.3">
      <c r="A1021" s="63" t="s">
        <v>290</v>
      </c>
      <c r="B1021" s="64" t="s">
        <v>291</v>
      </c>
      <c r="C1021" s="64" t="s">
        <v>292</v>
      </c>
      <c r="D1021" s="64" t="s">
        <v>293</v>
      </c>
      <c r="E1021" s="64" t="s">
        <v>294</v>
      </c>
      <c r="F1021" s="64" t="s">
        <v>295</v>
      </c>
      <c r="G1021" s="64" t="s">
        <v>296</v>
      </c>
      <c r="H1021" s="64" t="s">
        <v>297</v>
      </c>
      <c r="I1021" s="64" t="s">
        <v>298</v>
      </c>
      <c r="J1021" s="64" t="s">
        <v>299</v>
      </c>
    </row>
    <row r="1022" spans="1:10" x14ac:dyDescent="0.3">
      <c r="A1022" s="102"/>
      <c r="B1022" s="102"/>
      <c r="C1022" s="103"/>
      <c r="D1022" s="103"/>
      <c r="E1022" s="67">
        <f t="shared" ref="E1022:E1027" si="175">C1022*D1022</f>
        <v>0</v>
      </c>
      <c r="F1022" s="259"/>
      <c r="G1022" s="259"/>
      <c r="H1022" s="249" t="str">
        <f t="shared" ref="H1022:H1057" si="176">IF(AND(F1022="Yes",Facility_Type="Commercial"),(E1022/1000*0.14),IF(AND(F1022="Yes",Facility_Type="Industrial",G1022="Non-High Bay"),(E1022/1000*0.18),IF(AND(F1022="Yes",Facility_Type="Schools &amp; Government",G1022="Non-High Bay"),(E1022/1000*0.14),"")))</f>
        <v/>
      </c>
      <c r="I1022" s="102" t="str">
        <f t="shared" ref="I1022:I1057" si="177">IF(AND(F1022="Yes",Facility_Type="Commercial"),((1-SFBASE_Commercial)-(1-SFE_Commercial))*E1022/1000*Hrs_Commercial,IF(AND(F1022="Yes",Facility_Type="Industrial",G1022="Non-High Bay"),((1-SFBASE_Industrial)-(1-SFE_Industrial))*E1022/1000*Hrs_Industrial,IF(AND(F1022="Yes",Facility_Type="Schools &amp; Government",G1022="Non-High Bay"),(((1-SFBASE_SG)-(1-SFE_SG))*E1022/1000*Hrs_SG),"")))</f>
        <v/>
      </c>
      <c r="J1022" s="102" t="str">
        <f t="shared" ref="J1022:J1057" si="178">IFERROR(I1022*EUL,"")</f>
        <v/>
      </c>
    </row>
    <row r="1023" spans="1:10" x14ac:dyDescent="0.3">
      <c r="A1023" s="102"/>
      <c r="B1023" s="102"/>
      <c r="C1023" s="103"/>
      <c r="D1023" s="103"/>
      <c r="E1023" s="67">
        <f t="shared" si="175"/>
        <v>0</v>
      </c>
      <c r="F1023" s="259"/>
      <c r="G1023" s="259"/>
      <c r="H1023" s="249" t="str">
        <f t="shared" si="176"/>
        <v/>
      </c>
      <c r="I1023" s="102" t="str">
        <f t="shared" si="177"/>
        <v/>
      </c>
      <c r="J1023" s="102" t="str">
        <f t="shared" si="178"/>
        <v/>
      </c>
    </row>
    <row r="1024" spans="1:10" x14ac:dyDescent="0.3">
      <c r="A1024" s="102"/>
      <c r="B1024" s="102"/>
      <c r="C1024" s="103"/>
      <c r="D1024" s="103"/>
      <c r="E1024" s="67">
        <f t="shared" si="175"/>
        <v>0</v>
      </c>
      <c r="F1024" s="259"/>
      <c r="G1024" s="259"/>
      <c r="H1024" s="249" t="str">
        <f t="shared" si="176"/>
        <v/>
      </c>
      <c r="I1024" s="102" t="str">
        <f t="shared" si="177"/>
        <v/>
      </c>
      <c r="J1024" s="102" t="str">
        <f t="shared" si="178"/>
        <v/>
      </c>
    </row>
    <row r="1025" spans="1:10" x14ac:dyDescent="0.3">
      <c r="A1025" s="102"/>
      <c r="B1025" s="102"/>
      <c r="C1025" s="103"/>
      <c r="D1025" s="103"/>
      <c r="E1025" s="67">
        <f t="shared" si="175"/>
        <v>0</v>
      </c>
      <c r="F1025" s="259"/>
      <c r="G1025" s="259"/>
      <c r="H1025" s="249" t="str">
        <f t="shared" si="176"/>
        <v/>
      </c>
      <c r="I1025" s="102" t="str">
        <f t="shared" si="177"/>
        <v/>
      </c>
      <c r="J1025" s="102" t="str">
        <f t="shared" si="178"/>
        <v/>
      </c>
    </row>
    <row r="1026" spans="1:10" x14ac:dyDescent="0.3">
      <c r="A1026" s="102"/>
      <c r="B1026" s="102"/>
      <c r="C1026" s="103"/>
      <c r="D1026" s="103"/>
      <c r="E1026" s="67">
        <f t="shared" si="175"/>
        <v>0</v>
      </c>
      <c r="F1026" s="259"/>
      <c r="G1026" s="259"/>
      <c r="H1026" s="249" t="str">
        <f t="shared" si="176"/>
        <v/>
      </c>
      <c r="I1026" s="102" t="str">
        <f t="shared" si="177"/>
        <v/>
      </c>
      <c r="J1026" s="102" t="str">
        <f t="shared" si="178"/>
        <v/>
      </c>
    </row>
    <row r="1027" spans="1:10" x14ac:dyDescent="0.3">
      <c r="A1027" s="102"/>
      <c r="B1027" s="102"/>
      <c r="C1027" s="103"/>
      <c r="D1027" s="103"/>
      <c r="E1027" s="67">
        <f t="shared" si="175"/>
        <v>0</v>
      </c>
      <c r="F1027" s="259"/>
      <c r="G1027" s="259"/>
      <c r="H1027" s="249" t="str">
        <f t="shared" si="176"/>
        <v/>
      </c>
      <c r="I1027" s="102" t="str">
        <f t="shared" si="177"/>
        <v/>
      </c>
      <c r="J1027" s="102" t="str">
        <f t="shared" si="178"/>
        <v/>
      </c>
    </row>
    <row r="1028" spans="1:10" x14ac:dyDescent="0.3">
      <c r="A1028" s="102"/>
      <c r="B1028" s="102"/>
      <c r="C1028" s="102"/>
      <c r="D1028" s="102"/>
      <c r="E1028" s="66">
        <f t="shared" ref="E1028:E1057" si="179">D1028*C1028</f>
        <v>0</v>
      </c>
      <c r="F1028" s="259"/>
      <c r="G1028" s="259"/>
      <c r="H1028" s="249" t="str">
        <f t="shared" si="176"/>
        <v/>
      </c>
      <c r="I1028" s="102" t="str">
        <f t="shared" si="177"/>
        <v/>
      </c>
      <c r="J1028" s="102" t="str">
        <f t="shared" si="178"/>
        <v/>
      </c>
    </row>
    <row r="1029" spans="1:10" x14ac:dyDescent="0.3">
      <c r="A1029" s="102"/>
      <c r="B1029" s="102"/>
      <c r="C1029" s="102"/>
      <c r="D1029" s="102"/>
      <c r="E1029" s="66">
        <f t="shared" si="179"/>
        <v>0</v>
      </c>
      <c r="F1029" s="259"/>
      <c r="G1029" s="259"/>
      <c r="H1029" s="249" t="str">
        <f t="shared" si="176"/>
        <v/>
      </c>
      <c r="I1029" s="102" t="str">
        <f t="shared" si="177"/>
        <v/>
      </c>
      <c r="J1029" s="102" t="str">
        <f t="shared" si="178"/>
        <v/>
      </c>
    </row>
    <row r="1030" spans="1:10" x14ac:dyDescent="0.3">
      <c r="A1030" s="102"/>
      <c r="B1030" s="102"/>
      <c r="C1030" s="102"/>
      <c r="D1030" s="102"/>
      <c r="E1030" s="66">
        <f t="shared" si="179"/>
        <v>0</v>
      </c>
      <c r="F1030" s="259"/>
      <c r="G1030" s="259"/>
      <c r="H1030" s="249" t="str">
        <f t="shared" si="176"/>
        <v/>
      </c>
      <c r="I1030" s="102" t="str">
        <f t="shared" si="177"/>
        <v/>
      </c>
      <c r="J1030" s="102" t="str">
        <f t="shared" si="178"/>
        <v/>
      </c>
    </row>
    <row r="1031" spans="1:10" x14ac:dyDescent="0.3">
      <c r="A1031" s="102"/>
      <c r="B1031" s="102"/>
      <c r="C1031" s="102"/>
      <c r="D1031" s="102"/>
      <c r="E1031" s="66">
        <f t="shared" si="179"/>
        <v>0</v>
      </c>
      <c r="F1031" s="259"/>
      <c r="G1031" s="259"/>
      <c r="H1031" s="249" t="str">
        <f t="shared" si="176"/>
        <v/>
      </c>
      <c r="I1031" s="102" t="str">
        <f t="shared" si="177"/>
        <v/>
      </c>
      <c r="J1031" s="102" t="str">
        <f t="shared" si="178"/>
        <v/>
      </c>
    </row>
    <row r="1032" spans="1:10" x14ac:dyDescent="0.3">
      <c r="A1032" s="102"/>
      <c r="B1032" s="102"/>
      <c r="C1032" s="102"/>
      <c r="D1032" s="102"/>
      <c r="E1032" s="66">
        <f t="shared" si="179"/>
        <v>0</v>
      </c>
      <c r="F1032" s="259"/>
      <c r="G1032" s="259"/>
      <c r="H1032" s="249" t="str">
        <f t="shared" si="176"/>
        <v/>
      </c>
      <c r="I1032" s="102" t="str">
        <f t="shared" si="177"/>
        <v/>
      </c>
      <c r="J1032" s="102" t="str">
        <f t="shared" si="178"/>
        <v/>
      </c>
    </row>
    <row r="1033" spans="1:10" x14ac:dyDescent="0.3">
      <c r="A1033" s="102"/>
      <c r="B1033" s="102"/>
      <c r="C1033" s="102"/>
      <c r="D1033" s="102"/>
      <c r="E1033" s="66">
        <f t="shared" si="179"/>
        <v>0</v>
      </c>
      <c r="F1033" s="259"/>
      <c r="G1033" s="259"/>
      <c r="H1033" s="249" t="str">
        <f t="shared" si="176"/>
        <v/>
      </c>
      <c r="I1033" s="102" t="str">
        <f t="shared" si="177"/>
        <v/>
      </c>
      <c r="J1033" s="102" t="str">
        <f t="shared" si="178"/>
        <v/>
      </c>
    </row>
    <row r="1034" spans="1:10" x14ac:dyDescent="0.3">
      <c r="A1034" s="102"/>
      <c r="B1034" s="102"/>
      <c r="C1034" s="102"/>
      <c r="D1034" s="102"/>
      <c r="E1034" s="66">
        <f t="shared" si="179"/>
        <v>0</v>
      </c>
      <c r="F1034" s="259"/>
      <c r="G1034" s="259"/>
      <c r="H1034" s="249" t="str">
        <f t="shared" si="176"/>
        <v/>
      </c>
      <c r="I1034" s="102" t="str">
        <f t="shared" si="177"/>
        <v/>
      </c>
      <c r="J1034" s="102" t="str">
        <f t="shared" si="178"/>
        <v/>
      </c>
    </row>
    <row r="1035" spans="1:10" x14ac:dyDescent="0.3">
      <c r="A1035" s="102"/>
      <c r="B1035" s="102"/>
      <c r="C1035" s="104"/>
      <c r="D1035" s="104"/>
      <c r="E1035" s="66">
        <f t="shared" si="179"/>
        <v>0</v>
      </c>
      <c r="F1035" s="259"/>
      <c r="G1035" s="259"/>
      <c r="H1035" s="249" t="str">
        <f t="shared" si="176"/>
        <v/>
      </c>
      <c r="I1035" s="102" t="str">
        <f t="shared" si="177"/>
        <v/>
      </c>
      <c r="J1035" s="102" t="str">
        <f t="shared" si="178"/>
        <v/>
      </c>
    </row>
    <row r="1036" spans="1:10" x14ac:dyDescent="0.3">
      <c r="A1036" s="102"/>
      <c r="B1036" s="102"/>
      <c r="C1036" s="104"/>
      <c r="D1036" s="104"/>
      <c r="E1036" s="66">
        <f t="shared" si="179"/>
        <v>0</v>
      </c>
      <c r="F1036" s="259"/>
      <c r="G1036" s="259"/>
      <c r="H1036" s="249" t="str">
        <f t="shared" si="176"/>
        <v/>
      </c>
      <c r="I1036" s="102" t="str">
        <f t="shared" si="177"/>
        <v/>
      </c>
      <c r="J1036" s="102" t="str">
        <f t="shared" si="178"/>
        <v/>
      </c>
    </row>
    <row r="1037" spans="1:10" x14ac:dyDescent="0.3">
      <c r="A1037" s="102"/>
      <c r="B1037" s="102"/>
      <c r="C1037" s="104"/>
      <c r="D1037" s="104"/>
      <c r="E1037" s="66">
        <f t="shared" si="179"/>
        <v>0</v>
      </c>
      <c r="F1037" s="259"/>
      <c r="G1037" s="259"/>
      <c r="H1037" s="249" t="str">
        <f t="shared" si="176"/>
        <v/>
      </c>
      <c r="I1037" s="102" t="str">
        <f t="shared" si="177"/>
        <v/>
      </c>
      <c r="J1037" s="102" t="str">
        <f t="shared" si="178"/>
        <v/>
      </c>
    </row>
    <row r="1038" spans="1:10" x14ac:dyDescent="0.3">
      <c r="A1038" s="102"/>
      <c r="B1038" s="102"/>
      <c r="C1038" s="104"/>
      <c r="D1038" s="104"/>
      <c r="E1038" s="66">
        <f t="shared" si="179"/>
        <v>0</v>
      </c>
      <c r="F1038" s="259"/>
      <c r="G1038" s="259"/>
      <c r="H1038" s="249" t="str">
        <f t="shared" si="176"/>
        <v/>
      </c>
      <c r="I1038" s="102" t="str">
        <f t="shared" si="177"/>
        <v/>
      </c>
      <c r="J1038" s="102" t="str">
        <f t="shared" si="178"/>
        <v/>
      </c>
    </row>
    <row r="1039" spans="1:10" x14ac:dyDescent="0.3">
      <c r="A1039" s="102"/>
      <c r="B1039" s="102"/>
      <c r="C1039" s="104"/>
      <c r="D1039" s="104"/>
      <c r="E1039" s="66">
        <f t="shared" si="179"/>
        <v>0</v>
      </c>
      <c r="F1039" s="259"/>
      <c r="G1039" s="259"/>
      <c r="H1039" s="249" t="str">
        <f t="shared" si="176"/>
        <v/>
      </c>
      <c r="I1039" s="102" t="str">
        <f t="shared" si="177"/>
        <v/>
      </c>
      <c r="J1039" s="102" t="str">
        <f t="shared" si="178"/>
        <v/>
      </c>
    </row>
    <row r="1040" spans="1:10" x14ac:dyDescent="0.3">
      <c r="A1040" s="102"/>
      <c r="B1040" s="102"/>
      <c r="C1040" s="104"/>
      <c r="D1040" s="104"/>
      <c r="E1040" s="66">
        <f t="shared" si="179"/>
        <v>0</v>
      </c>
      <c r="F1040" s="259"/>
      <c r="G1040" s="259"/>
      <c r="H1040" s="249" t="str">
        <f t="shared" si="176"/>
        <v/>
      </c>
      <c r="I1040" s="102" t="str">
        <f t="shared" si="177"/>
        <v/>
      </c>
      <c r="J1040" s="102" t="str">
        <f t="shared" si="178"/>
        <v/>
      </c>
    </row>
    <row r="1041" spans="1:10" x14ac:dyDescent="0.3">
      <c r="A1041" s="102"/>
      <c r="B1041" s="102"/>
      <c r="C1041" s="104"/>
      <c r="D1041" s="104"/>
      <c r="E1041" s="66">
        <f t="shared" si="179"/>
        <v>0</v>
      </c>
      <c r="F1041" s="259"/>
      <c r="G1041" s="259"/>
      <c r="H1041" s="249" t="str">
        <f t="shared" si="176"/>
        <v/>
      </c>
      <c r="I1041" s="102" t="str">
        <f t="shared" si="177"/>
        <v/>
      </c>
      <c r="J1041" s="102" t="str">
        <f t="shared" si="178"/>
        <v/>
      </c>
    </row>
    <row r="1042" spans="1:10" x14ac:dyDescent="0.3">
      <c r="A1042" s="102"/>
      <c r="B1042" s="102"/>
      <c r="C1042" s="104"/>
      <c r="D1042" s="104"/>
      <c r="E1042" s="66">
        <f t="shared" si="179"/>
        <v>0</v>
      </c>
      <c r="F1042" s="259"/>
      <c r="G1042" s="259"/>
      <c r="H1042" s="249" t="str">
        <f t="shared" si="176"/>
        <v/>
      </c>
      <c r="I1042" s="102" t="str">
        <f t="shared" si="177"/>
        <v/>
      </c>
      <c r="J1042" s="102" t="str">
        <f t="shared" si="178"/>
        <v/>
      </c>
    </row>
    <row r="1043" spans="1:10" x14ac:dyDescent="0.3">
      <c r="A1043" s="102"/>
      <c r="B1043" s="102"/>
      <c r="C1043" s="104"/>
      <c r="D1043" s="104"/>
      <c r="E1043" s="66">
        <f t="shared" si="179"/>
        <v>0</v>
      </c>
      <c r="F1043" s="259"/>
      <c r="G1043" s="259"/>
      <c r="H1043" s="249" t="str">
        <f t="shared" si="176"/>
        <v/>
      </c>
      <c r="I1043" s="102" t="str">
        <f t="shared" si="177"/>
        <v/>
      </c>
      <c r="J1043" s="102" t="str">
        <f t="shared" si="178"/>
        <v/>
      </c>
    </row>
    <row r="1044" spans="1:10" x14ac:dyDescent="0.3">
      <c r="A1044" s="102"/>
      <c r="B1044" s="102"/>
      <c r="C1044" s="104"/>
      <c r="D1044" s="104"/>
      <c r="E1044" s="66">
        <f t="shared" si="179"/>
        <v>0</v>
      </c>
      <c r="F1044" s="259"/>
      <c r="G1044" s="259"/>
      <c r="H1044" s="249" t="str">
        <f t="shared" si="176"/>
        <v/>
      </c>
      <c r="I1044" s="102" t="str">
        <f t="shared" si="177"/>
        <v/>
      </c>
      <c r="J1044" s="102" t="str">
        <f t="shared" si="178"/>
        <v/>
      </c>
    </row>
    <row r="1045" spans="1:10" x14ac:dyDescent="0.3">
      <c r="A1045" s="102"/>
      <c r="B1045" s="102"/>
      <c r="C1045" s="104"/>
      <c r="D1045" s="104"/>
      <c r="E1045" s="66">
        <f t="shared" si="179"/>
        <v>0</v>
      </c>
      <c r="F1045" s="259"/>
      <c r="G1045" s="259"/>
      <c r="H1045" s="249" t="str">
        <f t="shared" si="176"/>
        <v/>
      </c>
      <c r="I1045" s="102" t="str">
        <f t="shared" si="177"/>
        <v/>
      </c>
      <c r="J1045" s="102" t="str">
        <f t="shared" si="178"/>
        <v/>
      </c>
    </row>
    <row r="1046" spans="1:10" x14ac:dyDescent="0.3">
      <c r="A1046" s="102"/>
      <c r="B1046" s="102"/>
      <c r="C1046" s="104"/>
      <c r="D1046" s="104"/>
      <c r="E1046" s="66">
        <f t="shared" si="179"/>
        <v>0</v>
      </c>
      <c r="F1046" s="259"/>
      <c r="G1046" s="259"/>
      <c r="H1046" s="249" t="str">
        <f t="shared" si="176"/>
        <v/>
      </c>
      <c r="I1046" s="102" t="str">
        <f t="shared" si="177"/>
        <v/>
      </c>
      <c r="J1046" s="102" t="str">
        <f t="shared" si="178"/>
        <v/>
      </c>
    </row>
    <row r="1047" spans="1:10" x14ac:dyDescent="0.3">
      <c r="A1047" s="102"/>
      <c r="B1047" s="102"/>
      <c r="C1047" s="104"/>
      <c r="D1047" s="104"/>
      <c r="E1047" s="66">
        <f t="shared" si="179"/>
        <v>0</v>
      </c>
      <c r="F1047" s="259"/>
      <c r="G1047" s="259"/>
      <c r="H1047" s="249" t="str">
        <f t="shared" si="176"/>
        <v/>
      </c>
      <c r="I1047" s="102" t="str">
        <f t="shared" si="177"/>
        <v/>
      </c>
      <c r="J1047" s="102" t="str">
        <f t="shared" si="178"/>
        <v/>
      </c>
    </row>
    <row r="1048" spans="1:10" x14ac:dyDescent="0.3">
      <c r="A1048" s="102"/>
      <c r="B1048" s="102"/>
      <c r="C1048" s="104"/>
      <c r="D1048" s="104"/>
      <c r="E1048" s="66">
        <f t="shared" si="179"/>
        <v>0</v>
      </c>
      <c r="F1048" s="259"/>
      <c r="G1048" s="259"/>
      <c r="H1048" s="249" t="str">
        <f t="shared" si="176"/>
        <v/>
      </c>
      <c r="I1048" s="102" t="str">
        <f t="shared" si="177"/>
        <v/>
      </c>
      <c r="J1048" s="102" t="str">
        <f t="shared" si="178"/>
        <v/>
      </c>
    </row>
    <row r="1049" spans="1:10" x14ac:dyDescent="0.3">
      <c r="A1049" s="102"/>
      <c r="B1049" s="102"/>
      <c r="C1049" s="104"/>
      <c r="D1049" s="104"/>
      <c r="E1049" s="66">
        <f t="shared" si="179"/>
        <v>0</v>
      </c>
      <c r="F1049" s="259"/>
      <c r="G1049" s="259"/>
      <c r="H1049" s="249" t="str">
        <f t="shared" si="176"/>
        <v/>
      </c>
      <c r="I1049" s="102" t="str">
        <f t="shared" si="177"/>
        <v/>
      </c>
      <c r="J1049" s="102" t="str">
        <f t="shared" si="178"/>
        <v/>
      </c>
    </row>
    <row r="1050" spans="1:10" x14ac:dyDescent="0.3">
      <c r="A1050" s="102"/>
      <c r="B1050" s="102"/>
      <c r="C1050" s="104"/>
      <c r="D1050" s="104"/>
      <c r="E1050" s="66">
        <f t="shared" si="179"/>
        <v>0</v>
      </c>
      <c r="F1050" s="259"/>
      <c r="G1050" s="259"/>
      <c r="H1050" s="249" t="str">
        <f t="shared" si="176"/>
        <v/>
      </c>
      <c r="I1050" s="102" t="str">
        <f t="shared" si="177"/>
        <v/>
      </c>
      <c r="J1050" s="102" t="str">
        <f t="shared" si="178"/>
        <v/>
      </c>
    </row>
    <row r="1051" spans="1:10" x14ac:dyDescent="0.3">
      <c r="A1051" s="102"/>
      <c r="B1051" s="102"/>
      <c r="C1051" s="104"/>
      <c r="D1051" s="104"/>
      <c r="E1051" s="66">
        <f t="shared" si="179"/>
        <v>0</v>
      </c>
      <c r="F1051" s="259"/>
      <c r="G1051" s="259"/>
      <c r="H1051" s="249" t="str">
        <f t="shared" si="176"/>
        <v/>
      </c>
      <c r="I1051" s="102" t="str">
        <f t="shared" si="177"/>
        <v/>
      </c>
      <c r="J1051" s="102" t="str">
        <f t="shared" si="178"/>
        <v/>
      </c>
    </row>
    <row r="1052" spans="1:10" x14ac:dyDescent="0.3">
      <c r="A1052" s="102"/>
      <c r="B1052" s="102"/>
      <c r="C1052" s="104"/>
      <c r="D1052" s="104"/>
      <c r="E1052" s="66">
        <f t="shared" si="179"/>
        <v>0</v>
      </c>
      <c r="F1052" s="259"/>
      <c r="G1052" s="259"/>
      <c r="H1052" s="249" t="str">
        <f t="shared" si="176"/>
        <v/>
      </c>
      <c r="I1052" s="102" t="str">
        <f t="shared" si="177"/>
        <v/>
      </c>
      <c r="J1052" s="102" t="str">
        <f t="shared" si="178"/>
        <v/>
      </c>
    </row>
    <row r="1053" spans="1:10" x14ac:dyDescent="0.3">
      <c r="A1053" s="102"/>
      <c r="B1053" s="102"/>
      <c r="C1053" s="104"/>
      <c r="D1053" s="104"/>
      <c r="E1053" s="66">
        <f t="shared" si="179"/>
        <v>0</v>
      </c>
      <c r="F1053" s="259"/>
      <c r="G1053" s="259"/>
      <c r="H1053" s="249" t="str">
        <f t="shared" si="176"/>
        <v/>
      </c>
      <c r="I1053" s="102" t="str">
        <f t="shared" si="177"/>
        <v/>
      </c>
      <c r="J1053" s="102" t="str">
        <f t="shared" si="178"/>
        <v/>
      </c>
    </row>
    <row r="1054" spans="1:10" x14ac:dyDescent="0.3">
      <c r="A1054" s="102"/>
      <c r="B1054" s="102"/>
      <c r="C1054" s="104"/>
      <c r="D1054" s="104"/>
      <c r="E1054" s="66">
        <f t="shared" si="179"/>
        <v>0</v>
      </c>
      <c r="F1054" s="259"/>
      <c r="G1054" s="259"/>
      <c r="H1054" s="249" t="str">
        <f t="shared" si="176"/>
        <v/>
      </c>
      <c r="I1054" s="102" t="str">
        <f t="shared" si="177"/>
        <v/>
      </c>
      <c r="J1054" s="102" t="str">
        <f t="shared" si="178"/>
        <v/>
      </c>
    </row>
    <row r="1055" spans="1:10" x14ac:dyDescent="0.3">
      <c r="A1055" s="102"/>
      <c r="B1055" s="102"/>
      <c r="C1055" s="104"/>
      <c r="D1055" s="104"/>
      <c r="E1055" s="66">
        <f t="shared" si="179"/>
        <v>0</v>
      </c>
      <c r="F1055" s="259"/>
      <c r="G1055" s="259"/>
      <c r="H1055" s="249" t="str">
        <f t="shared" si="176"/>
        <v/>
      </c>
      <c r="I1055" s="102" t="str">
        <f t="shared" si="177"/>
        <v/>
      </c>
      <c r="J1055" s="102" t="str">
        <f t="shared" si="178"/>
        <v/>
      </c>
    </row>
    <row r="1056" spans="1:10" x14ac:dyDescent="0.3">
      <c r="A1056" s="102"/>
      <c r="B1056" s="102"/>
      <c r="C1056" s="104"/>
      <c r="D1056" s="104"/>
      <c r="E1056" s="66">
        <f t="shared" si="179"/>
        <v>0</v>
      </c>
      <c r="F1056" s="259"/>
      <c r="G1056" s="259"/>
      <c r="H1056" s="249" t="str">
        <f t="shared" si="176"/>
        <v/>
      </c>
      <c r="I1056" s="102" t="str">
        <f t="shared" si="177"/>
        <v/>
      </c>
      <c r="J1056" s="102" t="str">
        <f t="shared" si="178"/>
        <v/>
      </c>
    </row>
    <row r="1057" spans="1:16" x14ac:dyDescent="0.3">
      <c r="A1057" s="102"/>
      <c r="B1057" s="102"/>
      <c r="C1057" s="104"/>
      <c r="D1057" s="104"/>
      <c r="E1057" s="66">
        <f t="shared" si="179"/>
        <v>0</v>
      </c>
      <c r="F1057" s="259"/>
      <c r="G1057" s="259"/>
      <c r="H1057" s="249" t="str">
        <f t="shared" si="176"/>
        <v/>
      </c>
      <c r="I1057" s="102" t="str">
        <f t="shared" si="177"/>
        <v/>
      </c>
      <c r="J1057" s="102" t="str">
        <f t="shared" si="178"/>
        <v/>
      </c>
    </row>
    <row r="1058" spans="1:16" x14ac:dyDescent="0.3">
      <c r="A1058" s="66"/>
      <c r="B1058" s="70" t="s">
        <v>311</v>
      </c>
      <c r="C1058" s="66"/>
      <c r="D1058" s="66"/>
      <c r="E1058" s="71">
        <f>SUM(E1022:E1057)</f>
        <v>0</v>
      </c>
      <c r="H1058" s="250">
        <f>SUM(H1022:H1057)</f>
        <v>0</v>
      </c>
      <c r="I1058" s="250">
        <f t="shared" ref="I1058" si="180">SUM(I1022:I1057)</f>
        <v>0</v>
      </c>
      <c r="J1058" s="250">
        <f t="shared" ref="J1058" si="181">SUM(J1022:J1057)</f>
        <v>0</v>
      </c>
    </row>
    <row r="1062" spans="1:16" ht="17.25" thickBot="1" x14ac:dyDescent="0.35"/>
    <row r="1063" spans="1:16" ht="17.25" thickBot="1" x14ac:dyDescent="0.35">
      <c r="M1063" s="350" t="s">
        <v>316</v>
      </c>
      <c r="N1063" s="351"/>
      <c r="O1063" s="351"/>
      <c r="P1063" s="352"/>
    </row>
    <row r="1064" spans="1:16" ht="17.25" thickBot="1" x14ac:dyDescent="0.35">
      <c r="M1064" s="253" t="s">
        <v>317</v>
      </c>
      <c r="N1064" s="253" t="s">
        <v>318</v>
      </c>
      <c r="O1064" s="253" t="s">
        <v>319</v>
      </c>
      <c r="P1064" s="253" t="s">
        <v>320</v>
      </c>
    </row>
    <row r="1065" spans="1:16" ht="17.25" thickBot="1" x14ac:dyDescent="0.35">
      <c r="M1065" s="251">
        <f>SUM(H50+H92+H134+H176+H218+H260+H302+H344+H386+H428+H470+H512+H554+H596+H638+H680+H722+H764+H806+H848+H890+H932+H974+H1016+H1058)</f>
        <v>0</v>
      </c>
      <c r="N1065" s="252">
        <f>SUM(I50+I92+I134+I176+I218+I260+I302+I344+I386+I428+I470+I512+I554+I596+I638+I680+I722+I764+I806+I848+I890+I932+I974+I1016+I1058)</f>
        <v>0</v>
      </c>
      <c r="O1065" s="252">
        <f>SUM(J50+J92+J134+J176+J218+J260+J302+J344+J386+J428+J470+J512+J554+J596+J638+J680+J722+J764+J806+J848+J890+J932+J974+J1016+J1058)</f>
        <v>0</v>
      </c>
      <c r="P1065" s="254">
        <f>N1065*0.04</f>
        <v>0</v>
      </c>
    </row>
    <row r="1067" spans="1:16" x14ac:dyDescent="0.3">
      <c r="L1067" s="18" t="s">
        <v>321</v>
      </c>
      <c r="M1067" s="255">
        <f>IF(G10="",1,G10)*IF(G52="",1,G52)*IF(G94="",1,G94)*IF(G136="",1,G136)*IF(G178="",1,G178)*IF(G220="",1,G220)*IF(G262="",1,G262)*IF(G304="",1,G304)*IF(G346="",1,G346)*IF(G388="",1,G388)*IF(G430="",1,G430)*IF(G472="",1,G472)*IF(G514="",1,G514)*IF(G556="",1,G556)*IF(G598="",1,G598)*IF(G640="",1,G640)*IF(G682="",1,G682)*IF(G724="",1,G724)*IF(G766="",1,G766)*IF(G808="",1,G808)*IF(G850="",1,G850)*IF(G892="",1,G892)*IF(G934="",1,G934)*IF(G976="",1,G976)*IF(G1018="",1,G1018)</f>
        <v>1</v>
      </c>
    </row>
  </sheetData>
  <sheetProtection selectLockedCells="1"/>
  <mergeCells count="53">
    <mergeCell ref="A1018:E1018"/>
    <mergeCell ref="C1020:D1020"/>
    <mergeCell ref="C894:D894"/>
    <mergeCell ref="A934:E934"/>
    <mergeCell ref="C936:D936"/>
    <mergeCell ref="A976:E976"/>
    <mergeCell ref="C978:D978"/>
    <mergeCell ref="A808:E808"/>
    <mergeCell ref="C810:D810"/>
    <mergeCell ref="A850:E850"/>
    <mergeCell ref="C852:D852"/>
    <mergeCell ref="A892:E892"/>
    <mergeCell ref="C684:D684"/>
    <mergeCell ref="A724:E724"/>
    <mergeCell ref="C726:D726"/>
    <mergeCell ref="A766:E766"/>
    <mergeCell ref="C768:D768"/>
    <mergeCell ref="A598:E598"/>
    <mergeCell ref="C600:D600"/>
    <mergeCell ref="A640:E640"/>
    <mergeCell ref="C642:D642"/>
    <mergeCell ref="A682:E682"/>
    <mergeCell ref="C474:D474"/>
    <mergeCell ref="A514:E514"/>
    <mergeCell ref="C516:D516"/>
    <mergeCell ref="A556:E556"/>
    <mergeCell ref="C558:D558"/>
    <mergeCell ref="A388:E388"/>
    <mergeCell ref="C390:D390"/>
    <mergeCell ref="A430:E430"/>
    <mergeCell ref="C432:D432"/>
    <mergeCell ref="A472:E472"/>
    <mergeCell ref="C264:D264"/>
    <mergeCell ref="A304:E304"/>
    <mergeCell ref="C306:D306"/>
    <mergeCell ref="A346:E346"/>
    <mergeCell ref="C348:D348"/>
    <mergeCell ref="M1063:P1063"/>
    <mergeCell ref="C180:D180"/>
    <mergeCell ref="A10:E10"/>
    <mergeCell ref="O11:S11"/>
    <mergeCell ref="A1:J8"/>
    <mergeCell ref="C12:D12"/>
    <mergeCell ref="A178:E178"/>
    <mergeCell ref="A52:E52"/>
    <mergeCell ref="A94:E94"/>
    <mergeCell ref="A136:E136"/>
    <mergeCell ref="C54:D54"/>
    <mergeCell ref="C96:D96"/>
    <mergeCell ref="C138:D138"/>
    <mergeCell ref="A220:E220"/>
    <mergeCell ref="C222:D222"/>
    <mergeCell ref="A262:E262"/>
  </mergeCells>
  <conditionalFormatting sqref="B11">
    <cfRule type="containsText" dxfId="125" priority="137" operator="containsText" text="Choose">
      <formula>NOT(ISERROR(SEARCH("Choose",B11)))</formula>
    </cfRule>
  </conditionalFormatting>
  <conditionalFormatting sqref="E11">
    <cfRule type="cellIs" dxfId="124" priority="129" operator="equal">
      <formula>0</formula>
    </cfRule>
  </conditionalFormatting>
  <conditionalFormatting sqref="B53">
    <cfRule type="containsText" dxfId="123" priority="124" operator="containsText" text="Choose">
      <formula>NOT(ISERROR(SEARCH("Choose",B53)))</formula>
    </cfRule>
  </conditionalFormatting>
  <conditionalFormatting sqref="E53">
    <cfRule type="cellIs" dxfId="122" priority="123" operator="equal">
      <formula>0</formula>
    </cfRule>
  </conditionalFormatting>
  <conditionalFormatting sqref="B95">
    <cfRule type="containsText" dxfId="121" priority="122" operator="containsText" text="Choose">
      <formula>NOT(ISERROR(SEARCH("Choose",B95)))</formula>
    </cfRule>
  </conditionalFormatting>
  <conditionalFormatting sqref="E95">
    <cfRule type="cellIs" dxfId="120" priority="121" operator="equal">
      <formula>0</formula>
    </cfRule>
  </conditionalFormatting>
  <conditionalFormatting sqref="B137">
    <cfRule type="containsText" dxfId="119" priority="120" operator="containsText" text="Choose">
      <formula>NOT(ISERROR(SEARCH("Choose",B137)))</formula>
    </cfRule>
  </conditionalFormatting>
  <conditionalFormatting sqref="E137">
    <cfRule type="cellIs" dxfId="118" priority="119" operator="equal">
      <formula>0</formula>
    </cfRule>
  </conditionalFormatting>
  <conditionalFormatting sqref="B179">
    <cfRule type="containsText" dxfId="117" priority="118" operator="containsText" text="Choose">
      <formula>NOT(ISERROR(SEARCH("Choose",B179)))</formula>
    </cfRule>
  </conditionalFormatting>
  <conditionalFormatting sqref="E179">
    <cfRule type="cellIs" dxfId="116" priority="117" operator="equal">
      <formula>0</formula>
    </cfRule>
  </conditionalFormatting>
  <conditionalFormatting sqref="B221">
    <cfRule type="containsText" dxfId="115" priority="116" operator="containsText" text="Choose">
      <formula>NOT(ISERROR(SEARCH("Choose",B221)))</formula>
    </cfRule>
  </conditionalFormatting>
  <conditionalFormatting sqref="E221">
    <cfRule type="cellIs" dxfId="114" priority="115" operator="equal">
      <formula>0</formula>
    </cfRule>
  </conditionalFormatting>
  <conditionalFormatting sqref="B263">
    <cfRule type="containsText" dxfId="113" priority="114" operator="containsText" text="Choose">
      <formula>NOT(ISERROR(SEARCH("Choose",B263)))</formula>
    </cfRule>
  </conditionalFormatting>
  <conditionalFormatting sqref="E263">
    <cfRule type="cellIs" dxfId="112" priority="113" operator="equal">
      <formula>0</formula>
    </cfRule>
  </conditionalFormatting>
  <conditionalFormatting sqref="B305">
    <cfRule type="containsText" dxfId="111" priority="112" operator="containsText" text="Choose">
      <formula>NOT(ISERROR(SEARCH("Choose",B305)))</formula>
    </cfRule>
  </conditionalFormatting>
  <conditionalFormatting sqref="E305">
    <cfRule type="cellIs" dxfId="110" priority="111" operator="equal">
      <formula>0</formula>
    </cfRule>
  </conditionalFormatting>
  <conditionalFormatting sqref="B347">
    <cfRule type="containsText" dxfId="109" priority="110" operator="containsText" text="Choose">
      <formula>NOT(ISERROR(SEARCH("Choose",B347)))</formula>
    </cfRule>
  </conditionalFormatting>
  <conditionalFormatting sqref="E347">
    <cfRule type="cellIs" dxfId="108" priority="109" operator="equal">
      <formula>0</formula>
    </cfRule>
  </conditionalFormatting>
  <conditionalFormatting sqref="B389">
    <cfRule type="containsText" dxfId="107" priority="108" operator="containsText" text="Choose">
      <formula>NOT(ISERROR(SEARCH("Choose",B389)))</formula>
    </cfRule>
  </conditionalFormatting>
  <conditionalFormatting sqref="E389">
    <cfRule type="cellIs" dxfId="106" priority="107" operator="equal">
      <formula>0</formula>
    </cfRule>
  </conditionalFormatting>
  <conditionalFormatting sqref="B431">
    <cfRule type="containsText" dxfId="105" priority="106" operator="containsText" text="Choose">
      <formula>NOT(ISERROR(SEARCH("Choose",B431)))</formula>
    </cfRule>
  </conditionalFormatting>
  <conditionalFormatting sqref="E431">
    <cfRule type="cellIs" dxfId="104" priority="105" operator="equal">
      <formula>0</formula>
    </cfRule>
  </conditionalFormatting>
  <conditionalFormatting sqref="B473">
    <cfRule type="containsText" dxfId="103" priority="104" operator="containsText" text="Choose">
      <formula>NOT(ISERROR(SEARCH("Choose",B473)))</formula>
    </cfRule>
  </conditionalFormatting>
  <conditionalFormatting sqref="E473">
    <cfRule type="cellIs" dxfId="102" priority="103" operator="equal">
      <formula>0</formula>
    </cfRule>
  </conditionalFormatting>
  <conditionalFormatting sqref="B515">
    <cfRule type="containsText" dxfId="101" priority="102" operator="containsText" text="Choose">
      <formula>NOT(ISERROR(SEARCH("Choose",B515)))</formula>
    </cfRule>
  </conditionalFormatting>
  <conditionalFormatting sqref="E515">
    <cfRule type="cellIs" dxfId="100" priority="101" operator="equal">
      <formula>0</formula>
    </cfRule>
  </conditionalFormatting>
  <conditionalFormatting sqref="B557">
    <cfRule type="containsText" dxfId="99" priority="100" operator="containsText" text="Choose">
      <formula>NOT(ISERROR(SEARCH("Choose",B557)))</formula>
    </cfRule>
  </conditionalFormatting>
  <conditionalFormatting sqref="E557">
    <cfRule type="cellIs" dxfId="98" priority="99" operator="equal">
      <formula>0</formula>
    </cfRule>
  </conditionalFormatting>
  <conditionalFormatting sqref="B599">
    <cfRule type="containsText" dxfId="97" priority="98" operator="containsText" text="Choose">
      <formula>NOT(ISERROR(SEARCH("Choose",B599)))</formula>
    </cfRule>
  </conditionalFormatting>
  <conditionalFormatting sqref="E599">
    <cfRule type="cellIs" dxfId="96" priority="97" operator="equal">
      <formula>0</formula>
    </cfRule>
  </conditionalFormatting>
  <conditionalFormatting sqref="B641">
    <cfRule type="containsText" dxfId="95" priority="96" operator="containsText" text="Choose">
      <formula>NOT(ISERROR(SEARCH("Choose",B641)))</formula>
    </cfRule>
  </conditionalFormatting>
  <conditionalFormatting sqref="E641">
    <cfRule type="cellIs" dxfId="94" priority="95" operator="equal">
      <formula>0</formula>
    </cfRule>
  </conditionalFormatting>
  <conditionalFormatting sqref="B683">
    <cfRule type="containsText" dxfId="93" priority="94" operator="containsText" text="Choose">
      <formula>NOT(ISERROR(SEARCH("Choose",B683)))</formula>
    </cfRule>
  </conditionalFormatting>
  <conditionalFormatting sqref="E683">
    <cfRule type="cellIs" dxfId="92" priority="93" operator="equal">
      <formula>0</formula>
    </cfRule>
  </conditionalFormatting>
  <conditionalFormatting sqref="B725">
    <cfRule type="containsText" dxfId="91" priority="92" operator="containsText" text="Choose">
      <formula>NOT(ISERROR(SEARCH("Choose",B725)))</formula>
    </cfRule>
  </conditionalFormatting>
  <conditionalFormatting sqref="E725">
    <cfRule type="cellIs" dxfId="90" priority="91" operator="equal">
      <formula>0</formula>
    </cfRule>
  </conditionalFormatting>
  <conditionalFormatting sqref="B767">
    <cfRule type="containsText" dxfId="89" priority="90" operator="containsText" text="Choose">
      <formula>NOT(ISERROR(SEARCH("Choose",B767)))</formula>
    </cfRule>
  </conditionalFormatting>
  <conditionalFormatting sqref="E767">
    <cfRule type="cellIs" dxfId="88" priority="89" operator="equal">
      <formula>0</formula>
    </cfRule>
  </conditionalFormatting>
  <conditionalFormatting sqref="B809">
    <cfRule type="containsText" dxfId="87" priority="88" operator="containsText" text="Choose">
      <formula>NOT(ISERROR(SEARCH("Choose",B809)))</formula>
    </cfRule>
  </conditionalFormatting>
  <conditionalFormatting sqref="E809">
    <cfRule type="cellIs" dxfId="86" priority="87" operator="equal">
      <formula>0</formula>
    </cfRule>
  </conditionalFormatting>
  <conditionalFormatting sqref="B851">
    <cfRule type="containsText" dxfId="85" priority="86" operator="containsText" text="Choose">
      <formula>NOT(ISERROR(SEARCH("Choose",B851)))</formula>
    </cfRule>
  </conditionalFormatting>
  <conditionalFormatting sqref="E851">
    <cfRule type="cellIs" dxfId="84" priority="85" operator="equal">
      <formula>0</formula>
    </cfRule>
  </conditionalFormatting>
  <conditionalFormatting sqref="B893">
    <cfRule type="containsText" dxfId="83" priority="84" operator="containsText" text="Choose">
      <formula>NOT(ISERROR(SEARCH("Choose",B893)))</formula>
    </cfRule>
  </conditionalFormatting>
  <conditionalFormatting sqref="E893">
    <cfRule type="cellIs" dxfId="82" priority="83" operator="equal">
      <formula>0</formula>
    </cfRule>
  </conditionalFormatting>
  <conditionalFormatting sqref="B935">
    <cfRule type="containsText" dxfId="81" priority="82" operator="containsText" text="Choose">
      <formula>NOT(ISERROR(SEARCH("Choose",B935)))</formula>
    </cfRule>
  </conditionalFormatting>
  <conditionalFormatting sqref="E935">
    <cfRule type="cellIs" dxfId="80" priority="81" operator="equal">
      <formula>0</formula>
    </cfRule>
  </conditionalFormatting>
  <conditionalFormatting sqref="B977">
    <cfRule type="containsText" dxfId="79" priority="80" operator="containsText" text="Choose">
      <formula>NOT(ISERROR(SEARCH("Choose",B977)))</formula>
    </cfRule>
  </conditionalFormatting>
  <conditionalFormatting sqref="E977">
    <cfRule type="cellIs" dxfId="78" priority="79" operator="equal">
      <formula>0</formula>
    </cfRule>
  </conditionalFormatting>
  <conditionalFormatting sqref="B1019">
    <cfRule type="containsText" dxfId="77" priority="78" operator="containsText" text="Choose">
      <formula>NOT(ISERROR(SEARCH("Choose",B1019)))</formula>
    </cfRule>
  </conditionalFormatting>
  <conditionalFormatting sqref="E1019">
    <cfRule type="cellIs" dxfId="76" priority="77" operator="equal">
      <formula>0</formula>
    </cfRule>
  </conditionalFormatting>
  <conditionalFormatting sqref="G14:J14 H15:I49">
    <cfRule type="expression" dxfId="75" priority="76">
      <formula>IF($F14="No", TRUE, FALSE)</formula>
    </cfRule>
  </conditionalFormatting>
  <conditionalFormatting sqref="G15:G49 J15:J49">
    <cfRule type="expression" dxfId="74" priority="75">
      <formula>IF($F15="No", TRUE, FALSE)</formula>
    </cfRule>
  </conditionalFormatting>
  <conditionalFormatting sqref="G56:G91 J56:J91">
    <cfRule type="expression" dxfId="73" priority="74">
      <formula>IF($F56="No", TRUE, FALSE)</formula>
    </cfRule>
  </conditionalFormatting>
  <conditionalFormatting sqref="G98:G133 J98:J133">
    <cfRule type="expression" dxfId="72" priority="73">
      <formula>IF($F98="No", TRUE, FALSE)</formula>
    </cfRule>
  </conditionalFormatting>
  <conditionalFormatting sqref="G140:G175 J140:J175">
    <cfRule type="expression" dxfId="71" priority="72">
      <formula>IF($F140="No", TRUE, FALSE)</formula>
    </cfRule>
  </conditionalFormatting>
  <conditionalFormatting sqref="G182:G217 J182:J217">
    <cfRule type="expression" dxfId="70" priority="71">
      <formula>IF($F182="No", TRUE, FALSE)</formula>
    </cfRule>
  </conditionalFormatting>
  <conditionalFormatting sqref="G224:G259 J224:J259">
    <cfRule type="expression" dxfId="69" priority="70">
      <formula>IF($F224="No", TRUE, FALSE)</formula>
    </cfRule>
  </conditionalFormatting>
  <conditionalFormatting sqref="G266:G301 J266:J301">
    <cfRule type="expression" dxfId="68" priority="69">
      <formula>IF($F266="No", TRUE, FALSE)</formula>
    </cfRule>
  </conditionalFormatting>
  <conditionalFormatting sqref="G308:G343 J308:J343">
    <cfRule type="expression" dxfId="67" priority="68">
      <formula>IF($F308="No", TRUE, FALSE)</formula>
    </cfRule>
  </conditionalFormatting>
  <conditionalFormatting sqref="G350:G385 J350:J385">
    <cfRule type="expression" dxfId="66" priority="67">
      <formula>IF($F350="No", TRUE, FALSE)</formula>
    </cfRule>
  </conditionalFormatting>
  <conditionalFormatting sqref="G392:G427 J392:J427">
    <cfRule type="expression" dxfId="65" priority="66">
      <formula>IF($F392="No", TRUE, FALSE)</formula>
    </cfRule>
  </conditionalFormatting>
  <conditionalFormatting sqref="G434:G469 J434:J469">
    <cfRule type="expression" dxfId="64" priority="65">
      <formula>IF($F434="No", TRUE, FALSE)</formula>
    </cfRule>
  </conditionalFormatting>
  <conditionalFormatting sqref="G476:G511 J476:J511">
    <cfRule type="expression" dxfId="63" priority="64">
      <formula>IF($F476="No", TRUE, FALSE)</formula>
    </cfRule>
  </conditionalFormatting>
  <conditionalFormatting sqref="G518:G553 J518:J553">
    <cfRule type="expression" dxfId="62" priority="63">
      <formula>IF($F518="No", TRUE, FALSE)</formula>
    </cfRule>
  </conditionalFormatting>
  <conditionalFormatting sqref="G560:G595 J560:J595">
    <cfRule type="expression" dxfId="61" priority="62">
      <formula>IF($F560="No", TRUE, FALSE)</formula>
    </cfRule>
  </conditionalFormatting>
  <conditionalFormatting sqref="G602 J602">
    <cfRule type="expression" dxfId="60" priority="61">
      <formula>IF($F602="No", TRUE, FALSE)</formula>
    </cfRule>
  </conditionalFormatting>
  <conditionalFormatting sqref="G603:G637 J603:J637">
    <cfRule type="expression" dxfId="59" priority="60">
      <formula>IF($F603="No", TRUE, FALSE)</formula>
    </cfRule>
  </conditionalFormatting>
  <conditionalFormatting sqref="G644:G679 J644:J679">
    <cfRule type="expression" dxfId="58" priority="59">
      <formula>IF($F644="No", TRUE, FALSE)</formula>
    </cfRule>
  </conditionalFormatting>
  <conditionalFormatting sqref="G686:G721 J686:J721">
    <cfRule type="expression" dxfId="57" priority="58">
      <formula>IF($F686="No", TRUE, FALSE)</formula>
    </cfRule>
  </conditionalFormatting>
  <conditionalFormatting sqref="G728:G763 J728:J763">
    <cfRule type="expression" dxfId="56" priority="57">
      <formula>IF($F728="No", TRUE, FALSE)</formula>
    </cfRule>
  </conditionalFormatting>
  <conditionalFormatting sqref="G770:G805 J770:J805">
    <cfRule type="expression" dxfId="55" priority="56">
      <formula>IF($F770="No", TRUE, FALSE)</formula>
    </cfRule>
  </conditionalFormatting>
  <conditionalFormatting sqref="G812:G847 J812:J847">
    <cfRule type="expression" dxfId="54" priority="55">
      <formula>IF($F812="No", TRUE, FALSE)</formula>
    </cfRule>
  </conditionalFormatting>
  <conditionalFormatting sqref="G854:G889 J854:J889">
    <cfRule type="expression" dxfId="53" priority="54">
      <formula>IF($F854="No", TRUE, FALSE)</formula>
    </cfRule>
  </conditionalFormatting>
  <conditionalFormatting sqref="G896:G931 J896:J931">
    <cfRule type="expression" dxfId="52" priority="53">
      <formula>IF($F896="No", TRUE, FALSE)</formula>
    </cfRule>
  </conditionalFormatting>
  <conditionalFormatting sqref="G938:G973 J938:J973">
    <cfRule type="expression" dxfId="51" priority="52">
      <formula>IF($F938="No", TRUE, FALSE)</formula>
    </cfRule>
  </conditionalFormatting>
  <conditionalFormatting sqref="G980:G1015 J980:J1015">
    <cfRule type="expression" dxfId="50" priority="51">
      <formula>IF($F980="No", TRUE, FALSE)</formula>
    </cfRule>
  </conditionalFormatting>
  <conditionalFormatting sqref="G1022:G1057 J1022:J1057">
    <cfRule type="expression" dxfId="49" priority="50">
      <formula>IF($F1022="No", TRUE, FALSE)</formula>
    </cfRule>
  </conditionalFormatting>
  <conditionalFormatting sqref="G10">
    <cfRule type="containsBlanks" dxfId="48" priority="49">
      <formula>LEN(TRIM(G10))=0</formula>
    </cfRule>
  </conditionalFormatting>
  <conditionalFormatting sqref="G52">
    <cfRule type="containsBlanks" dxfId="47" priority="48">
      <formula>LEN(TRIM(G52))=0</formula>
    </cfRule>
  </conditionalFormatting>
  <conditionalFormatting sqref="G94">
    <cfRule type="containsBlanks" dxfId="46" priority="47">
      <formula>LEN(TRIM(G94))=0</formula>
    </cfRule>
  </conditionalFormatting>
  <conditionalFormatting sqref="G136">
    <cfRule type="containsBlanks" dxfId="45" priority="46">
      <formula>LEN(TRIM(G136))=0</formula>
    </cfRule>
  </conditionalFormatting>
  <conditionalFormatting sqref="G178">
    <cfRule type="containsBlanks" dxfId="44" priority="45">
      <formula>LEN(TRIM(G178))=0</formula>
    </cfRule>
  </conditionalFormatting>
  <conditionalFormatting sqref="G220">
    <cfRule type="containsBlanks" dxfId="43" priority="44">
      <formula>LEN(TRIM(G220))=0</formula>
    </cfRule>
  </conditionalFormatting>
  <conditionalFormatting sqref="G262">
    <cfRule type="containsBlanks" dxfId="42" priority="43">
      <formula>LEN(TRIM(G262))=0</formula>
    </cfRule>
  </conditionalFormatting>
  <conditionalFormatting sqref="G304">
    <cfRule type="containsBlanks" dxfId="41" priority="42">
      <formula>LEN(TRIM(G304))=0</formula>
    </cfRule>
  </conditionalFormatting>
  <conditionalFormatting sqref="G346">
    <cfRule type="containsBlanks" dxfId="40" priority="41">
      <formula>LEN(TRIM(G346))=0</formula>
    </cfRule>
  </conditionalFormatting>
  <conditionalFormatting sqref="G388">
    <cfRule type="containsBlanks" dxfId="39" priority="40">
      <formula>LEN(TRIM(G388))=0</formula>
    </cfRule>
  </conditionalFormatting>
  <conditionalFormatting sqref="G430">
    <cfRule type="containsBlanks" dxfId="38" priority="39">
      <formula>LEN(TRIM(G430))=0</formula>
    </cfRule>
  </conditionalFormatting>
  <conditionalFormatting sqref="G472">
    <cfRule type="containsBlanks" dxfId="37" priority="38">
      <formula>LEN(TRIM(G472))=0</formula>
    </cfRule>
  </conditionalFormatting>
  <conditionalFormatting sqref="G514">
    <cfRule type="containsBlanks" dxfId="36" priority="37">
      <formula>LEN(TRIM(G514))=0</formula>
    </cfRule>
  </conditionalFormatting>
  <conditionalFormatting sqref="G556">
    <cfRule type="containsBlanks" dxfId="35" priority="36">
      <formula>LEN(TRIM(G556))=0</formula>
    </cfRule>
  </conditionalFormatting>
  <conditionalFormatting sqref="G598">
    <cfRule type="containsBlanks" dxfId="34" priority="35">
      <formula>LEN(TRIM(G598))=0</formula>
    </cfRule>
  </conditionalFormatting>
  <conditionalFormatting sqref="G640">
    <cfRule type="containsBlanks" dxfId="33" priority="34">
      <formula>LEN(TRIM(G640))=0</formula>
    </cfRule>
  </conditionalFormatting>
  <conditionalFormatting sqref="G682">
    <cfRule type="containsBlanks" dxfId="32" priority="33">
      <formula>LEN(TRIM(G682))=0</formula>
    </cfRule>
  </conditionalFormatting>
  <conditionalFormatting sqref="G724">
    <cfRule type="containsBlanks" dxfId="31" priority="32">
      <formula>LEN(TRIM(G724))=0</formula>
    </cfRule>
  </conditionalFormatting>
  <conditionalFormatting sqref="G766">
    <cfRule type="containsBlanks" dxfId="30" priority="31">
      <formula>LEN(TRIM(G766))=0</formula>
    </cfRule>
  </conditionalFormatting>
  <conditionalFormatting sqref="G808">
    <cfRule type="containsBlanks" dxfId="29" priority="30">
      <formula>LEN(TRIM(G808))=0</formula>
    </cfRule>
  </conditionalFormatting>
  <conditionalFormatting sqref="G850">
    <cfRule type="containsBlanks" dxfId="28" priority="29">
      <formula>LEN(TRIM(G850))=0</formula>
    </cfRule>
  </conditionalFormatting>
  <conditionalFormatting sqref="G892">
    <cfRule type="containsBlanks" dxfId="27" priority="28">
      <formula>LEN(TRIM(G892))=0</formula>
    </cfRule>
  </conditionalFormatting>
  <conditionalFormatting sqref="G934">
    <cfRule type="containsBlanks" dxfId="26" priority="27">
      <formula>LEN(TRIM(G934))=0</formula>
    </cfRule>
  </conditionalFormatting>
  <conditionalFormatting sqref="G976">
    <cfRule type="containsBlanks" dxfId="25" priority="26">
      <formula>LEN(TRIM(G976))=0</formula>
    </cfRule>
  </conditionalFormatting>
  <conditionalFormatting sqref="G1018">
    <cfRule type="containsBlanks" dxfId="24" priority="25">
      <formula>LEN(TRIM(G1018))=0</formula>
    </cfRule>
  </conditionalFormatting>
  <conditionalFormatting sqref="H56:I91">
    <cfRule type="expression" dxfId="23" priority="24">
      <formula>IF($F56="No", TRUE, FALSE)</formula>
    </cfRule>
  </conditionalFormatting>
  <conditionalFormatting sqref="H98:I133">
    <cfRule type="expression" dxfId="22" priority="23">
      <formula>IF($F98="No", TRUE, FALSE)</formula>
    </cfRule>
  </conditionalFormatting>
  <conditionalFormatting sqref="H140:I175">
    <cfRule type="expression" dxfId="21" priority="22">
      <formula>IF($F140="No", TRUE, FALSE)</formula>
    </cfRule>
  </conditionalFormatting>
  <conditionalFormatting sqref="H182:I217">
    <cfRule type="expression" dxfId="20" priority="21">
      <formula>IF($F182="No", TRUE, FALSE)</formula>
    </cfRule>
  </conditionalFormatting>
  <conditionalFormatting sqref="H224:I259">
    <cfRule type="expression" dxfId="19" priority="20">
      <formula>IF($F224="No", TRUE, FALSE)</formula>
    </cfRule>
  </conditionalFormatting>
  <conditionalFormatting sqref="H266:I301">
    <cfRule type="expression" dxfId="18" priority="19">
      <formula>IF($F266="No", TRUE, FALSE)</formula>
    </cfRule>
  </conditionalFormatting>
  <conditionalFormatting sqref="H308:I343">
    <cfRule type="expression" dxfId="17" priority="18">
      <formula>IF($F308="No", TRUE, FALSE)</formula>
    </cfRule>
  </conditionalFormatting>
  <conditionalFormatting sqref="H350:I385">
    <cfRule type="expression" dxfId="16" priority="17">
      <formula>IF($F350="No", TRUE, FALSE)</formula>
    </cfRule>
  </conditionalFormatting>
  <conditionalFormatting sqref="H392:I427">
    <cfRule type="expression" dxfId="15" priority="16">
      <formula>IF($F392="No", TRUE, FALSE)</formula>
    </cfRule>
  </conditionalFormatting>
  <conditionalFormatting sqref="H434:I469">
    <cfRule type="expression" dxfId="14" priority="15">
      <formula>IF($F434="No", TRUE, FALSE)</formula>
    </cfRule>
  </conditionalFormatting>
  <conditionalFormatting sqref="H476:I511">
    <cfRule type="expression" dxfId="13" priority="14">
      <formula>IF($F476="No", TRUE, FALSE)</formula>
    </cfRule>
  </conditionalFormatting>
  <conditionalFormatting sqref="H518:I553">
    <cfRule type="expression" dxfId="12" priority="13">
      <formula>IF($F518="No", TRUE, FALSE)</formula>
    </cfRule>
  </conditionalFormatting>
  <conditionalFormatting sqref="H560:I595">
    <cfRule type="expression" dxfId="11" priority="12">
      <formula>IF($F560="No", TRUE, FALSE)</formula>
    </cfRule>
  </conditionalFormatting>
  <conditionalFormatting sqref="H602:I637">
    <cfRule type="expression" dxfId="10" priority="11">
      <formula>IF($F602="No", TRUE, FALSE)</formula>
    </cfRule>
  </conditionalFormatting>
  <conditionalFormatting sqref="H644:I679">
    <cfRule type="expression" dxfId="9" priority="10">
      <formula>IF($F644="No", TRUE, FALSE)</formula>
    </cfRule>
  </conditionalFormatting>
  <conditionalFormatting sqref="H686:I721">
    <cfRule type="expression" dxfId="8" priority="9">
      <formula>IF($F686="No", TRUE, FALSE)</formula>
    </cfRule>
  </conditionalFormatting>
  <conditionalFormatting sqref="H728:I763">
    <cfRule type="expression" dxfId="7" priority="8">
      <formula>IF($F728="No", TRUE, FALSE)</formula>
    </cfRule>
  </conditionalFormatting>
  <conditionalFormatting sqref="H770:I805">
    <cfRule type="expression" dxfId="6" priority="7">
      <formula>IF($F770="No", TRUE, FALSE)</formula>
    </cfRule>
  </conditionalFormatting>
  <conditionalFormatting sqref="H812:I847">
    <cfRule type="expression" dxfId="5" priority="6">
      <formula>IF($F812="No", TRUE, FALSE)</formula>
    </cfRule>
  </conditionalFormatting>
  <conditionalFormatting sqref="H854:I889">
    <cfRule type="expression" dxfId="4" priority="5">
      <formula>IF($F854="No", TRUE, FALSE)</formula>
    </cfRule>
  </conditionalFormatting>
  <conditionalFormatting sqref="H896:I931">
    <cfRule type="expression" dxfId="3" priority="4">
      <formula>IF($F896="No", TRUE, FALSE)</formula>
    </cfRule>
  </conditionalFormatting>
  <conditionalFormatting sqref="H938:I973">
    <cfRule type="expression" dxfId="2" priority="3">
      <formula>IF($F938="No", TRUE, FALSE)</formula>
    </cfRule>
  </conditionalFormatting>
  <conditionalFormatting sqref="H980:I1015">
    <cfRule type="expression" dxfId="1" priority="2">
      <formula>IF($F980="No", TRUE, FALSE)</formula>
    </cfRule>
  </conditionalFormatting>
  <conditionalFormatting sqref="H1022:I1057">
    <cfRule type="expression" dxfId="0" priority="1">
      <formula>IF($F1022="No", TRUE, FALSE)</formula>
    </cfRule>
  </conditionalFormatting>
  <dataValidations count="1">
    <dataValidation type="list" allowBlank="1" showInputMessage="1" showErrorMessage="1" sqref="F1022:F1057 F182:F217 F56:F91 F14:F49 F140:F175 F98:F133 F263:F264 F305:F306 F347:F348 F389:F390 F431:F432 F473:F474 F515:F516 F557:F558 F599:F600 F641:F642 F683:F684 F725:F726 F767:F768 F809:F810 F851:F852 F893:F894 F935:F936 F977:F978 F224:F261 F266:F303 F308:F345 F350:F387 F392:F429 F434:F471 F476:F513 F518:F555 F560:F597 F602:F639 F644:F681 F686:F723 F728:F765 F770:F807 F812:F849 F854:F891 F896:F933 F938:F975 F980:F1017 F1019:F1020" xr:uid="{1FB26B97-823F-434E-8583-450035029ABC}">
      <formula1>"Choose from Drop-down, Yes, No"</formula1>
    </dataValidation>
  </dataValidations>
  <pageMargins left="0.7" right="0.7" top="0.75" bottom="0.75" header="0.3" footer="0.3"/>
  <pageSetup orientation="portrait" r:id="rId1"/>
  <ignoredErrors>
    <ignoredError sqref="E53 E56:E91 E95 E98:E133 E140:E175 E179 E182:E217 E47:E48 E15:E19 E49" emptyCellReference="1"/>
    <ignoredError sqref="J57:J91 J56 J15:J49 J99:J133 J141:J175 J183:J217 J225:J259 J267:J301 J309:J343 J351:J385 J393:J427 J435:J469 J477:J511 J519:J553 J561:J595 J603:J637 J645:J679 J687:J721 J729:J763 J771:J805 J813:J847 J897:J931 J939:J973 J981:J1015 J1023:J1057 J14 J98 J140 J182 J224 J266 J308 J350 J392 J434 J476 J518 J560 J602 J644 J686 J728 J770 J812 J854 J896 J938 J980 J102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74AB93-1021-4A14-A0FD-3D3D329E3804}">
          <x14:formula1>
            <xm:f>Admin_Lists!$A$9:$A$49</xm:f>
          </x14:formula1>
          <xm:sqref>B11 B179 B137 B95 B53 B221 B389 B347 B305 B263 B431 B599 B557 B515 B473 B641 B809 B767 B725 B683 B851 B1019 B977 B935 B893</xm:sqref>
        </x14:dataValidation>
        <x14:dataValidation type="list" allowBlank="1" showInputMessage="1" showErrorMessage="1" xr:uid="{A60EDBA6-B1B7-4E3C-80C0-3D997F82D554}">
          <x14:formula1>
            <xm:f>Admin_Lists!$A$82:$A$86</xm:f>
          </x14:formula1>
          <xm:sqref>G977:G978 G809:G810 G935:G936 G893:G894 G851:G852 G767:G768 G725:G726 G263:G264 G305:G306 G347:G348 G389:G390 G431:G432 G473:G474 G515:G516 G557:G558 G599:G600 G641:G642 G683:G684 G260:G261 G302:G303 G344:G345 G386:G387 G428:G429 G470:G471 G512:G513 G554:G555 G596:G597 G638:G639 G680:G681 G722:G723 G764:G765 G806:G807 G848:G849 G890:G891 G932:G933 G974:G975 G1016:G1017 G1019:G1020</xm:sqref>
        </x14:dataValidation>
        <x14:dataValidation type="list" allowBlank="1" showInputMessage="1" showErrorMessage="1" xr:uid="{ED4D9CF4-399A-4BC7-BF7A-FF208C144AA1}">
          <x14:formula1>
            <xm:f>Admin_Lists!$A$82:$A$85</xm:f>
          </x14:formula1>
          <xm:sqref>G14:G49 G56:G91 G98:G133 G140:G175 G182:G217 G224:G259 G266:G301 G308:G343 G350:G385 G392:G427 G434:G469 G476:G511 G518:G553 G560:G595 G602:G637 G644:G679 G686:G721 G728:G763 G770:G805 G812:G847 G1022:G1057 G896:G931 G938:G973 G980:G1015 G854:G889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F814-5B87-466A-866C-9BE3B6F007C9}">
  <sheetPr codeName="Sheet10">
    <tabColor theme="5"/>
  </sheetPr>
  <dimension ref="A1:O46"/>
  <sheetViews>
    <sheetView showGridLines="0" workbookViewId="0">
      <selection activeCell="A12" sqref="A12:K46"/>
    </sheetView>
  </sheetViews>
  <sheetFormatPr defaultColWidth="8.85546875" defaultRowHeight="16.5" x14ac:dyDescent="0.3"/>
  <cols>
    <col min="1" max="11" width="11.5703125" style="18" customWidth="1"/>
    <col min="12" max="16384" width="8.85546875" style="18"/>
  </cols>
  <sheetData>
    <row r="1" spans="1:15" x14ac:dyDescent="0.3">
      <c r="A1" s="325" t="s">
        <v>322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5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5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5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5" x14ac:dyDescent="0.3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5" x14ac:dyDescent="0.3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5" x14ac:dyDescent="0.3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5" x14ac:dyDescent="0.3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N8" s="23"/>
    </row>
    <row r="9" spans="1:15" x14ac:dyDescent="0.3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</row>
    <row r="10" spans="1:15" ht="6" customHeigh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5" x14ac:dyDescent="0.3">
      <c r="A11" s="98" t="s">
        <v>323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15" x14ac:dyDescent="0.3">
      <c r="A12" s="342"/>
      <c r="B12" s="343"/>
      <c r="C12" s="343"/>
      <c r="D12" s="343"/>
      <c r="E12" s="343"/>
      <c r="F12" s="343"/>
      <c r="G12" s="343"/>
      <c r="H12" s="343"/>
      <c r="I12" s="343"/>
      <c r="J12" s="343"/>
      <c r="K12" s="344"/>
    </row>
    <row r="13" spans="1:15" x14ac:dyDescent="0.3">
      <c r="A13" s="342"/>
      <c r="B13" s="343"/>
      <c r="C13" s="343"/>
      <c r="D13" s="343"/>
      <c r="E13" s="343"/>
      <c r="F13" s="343"/>
      <c r="G13" s="343"/>
      <c r="H13" s="343"/>
      <c r="I13" s="343"/>
      <c r="J13" s="343"/>
      <c r="K13" s="344"/>
    </row>
    <row r="14" spans="1:15" x14ac:dyDescent="0.3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4"/>
      <c r="N14" s="72"/>
    </row>
    <row r="15" spans="1:15" x14ac:dyDescent="0.3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4"/>
      <c r="O15" s="73"/>
    </row>
    <row r="16" spans="1:15" x14ac:dyDescent="0.3">
      <c r="A16" s="342"/>
      <c r="B16" s="343"/>
      <c r="C16" s="343"/>
      <c r="D16" s="343"/>
      <c r="E16" s="343"/>
      <c r="F16" s="343"/>
      <c r="G16" s="343"/>
      <c r="H16" s="343"/>
      <c r="I16" s="343"/>
      <c r="J16" s="343"/>
      <c r="K16" s="344"/>
      <c r="O16" s="73"/>
    </row>
    <row r="17" spans="1:15" x14ac:dyDescent="0.3">
      <c r="A17" s="342"/>
      <c r="B17" s="343"/>
      <c r="C17" s="343"/>
      <c r="D17" s="343"/>
      <c r="E17" s="343"/>
      <c r="F17" s="343"/>
      <c r="G17" s="343"/>
      <c r="H17" s="343"/>
      <c r="I17" s="343"/>
      <c r="J17" s="343"/>
      <c r="K17" s="344"/>
      <c r="O17" s="73"/>
    </row>
    <row r="18" spans="1:15" x14ac:dyDescent="0.3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4"/>
      <c r="O18" s="73"/>
    </row>
    <row r="19" spans="1:15" x14ac:dyDescent="0.3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4"/>
      <c r="O19" s="73"/>
    </row>
    <row r="20" spans="1:15" x14ac:dyDescent="0.3">
      <c r="A20" s="342"/>
      <c r="B20" s="343"/>
      <c r="C20" s="343"/>
      <c r="D20" s="343"/>
      <c r="E20" s="343"/>
      <c r="F20" s="343"/>
      <c r="G20" s="343"/>
      <c r="H20" s="343"/>
      <c r="I20" s="343"/>
      <c r="J20" s="343"/>
      <c r="K20" s="344"/>
    </row>
    <row r="21" spans="1:15" x14ac:dyDescent="0.3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4"/>
    </row>
    <row r="22" spans="1:15" x14ac:dyDescent="0.3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4"/>
    </row>
    <row r="23" spans="1:15" x14ac:dyDescent="0.3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4"/>
    </row>
    <row r="24" spans="1:15" x14ac:dyDescent="0.3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4"/>
    </row>
    <row r="25" spans="1:15" x14ac:dyDescent="0.3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4"/>
    </row>
    <row r="26" spans="1:15" x14ac:dyDescent="0.3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4"/>
    </row>
    <row r="27" spans="1:15" x14ac:dyDescent="0.3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4"/>
    </row>
    <row r="28" spans="1:15" x14ac:dyDescent="0.3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4"/>
    </row>
    <row r="29" spans="1:15" x14ac:dyDescent="0.3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4"/>
    </row>
    <row r="30" spans="1:15" x14ac:dyDescent="0.3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4"/>
    </row>
    <row r="31" spans="1:15" x14ac:dyDescent="0.3">
      <c r="A31" s="342"/>
      <c r="B31" s="343"/>
      <c r="C31" s="343"/>
      <c r="D31" s="343"/>
      <c r="E31" s="343"/>
      <c r="F31" s="343"/>
      <c r="G31" s="343"/>
      <c r="H31" s="343"/>
      <c r="I31" s="343"/>
      <c r="J31" s="343"/>
      <c r="K31" s="344"/>
    </row>
    <row r="32" spans="1:15" x14ac:dyDescent="0.3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4"/>
    </row>
    <row r="33" spans="1:11" x14ac:dyDescent="0.3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4"/>
    </row>
    <row r="34" spans="1:11" x14ac:dyDescent="0.3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4"/>
    </row>
    <row r="35" spans="1:11" x14ac:dyDescent="0.3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4"/>
    </row>
    <row r="36" spans="1:11" x14ac:dyDescent="0.3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4"/>
    </row>
    <row r="37" spans="1:11" x14ac:dyDescent="0.3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4"/>
    </row>
    <row r="38" spans="1:11" x14ac:dyDescent="0.3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4"/>
    </row>
    <row r="39" spans="1:11" x14ac:dyDescent="0.3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</row>
    <row r="40" spans="1:11" x14ac:dyDescent="0.3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4"/>
    </row>
    <row r="41" spans="1:11" x14ac:dyDescent="0.3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4"/>
    </row>
    <row r="42" spans="1:11" x14ac:dyDescent="0.3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4"/>
    </row>
    <row r="43" spans="1:11" x14ac:dyDescent="0.3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4"/>
    </row>
    <row r="44" spans="1:11" x14ac:dyDescent="0.3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4"/>
    </row>
    <row r="45" spans="1:11" x14ac:dyDescent="0.3">
      <c r="A45" s="342"/>
      <c r="B45" s="343"/>
      <c r="C45" s="343"/>
      <c r="D45" s="343"/>
      <c r="E45" s="343"/>
      <c r="F45" s="343"/>
      <c r="G45" s="343"/>
      <c r="H45" s="343"/>
      <c r="I45" s="343"/>
      <c r="J45" s="343"/>
      <c r="K45" s="344"/>
    </row>
    <row r="46" spans="1:11" x14ac:dyDescent="0.3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7"/>
    </row>
  </sheetData>
  <sheetProtection algorithmName="SHA-512" hashValue="okGeUIrvE0Ol1NcX+ssjThadUBKmQ8k+qjYrUVe91lJrOH4+pkdM+ezviVjWmo20Bs/BXVxQv7Qy6L2510rw3w==" saltValue="Ha+dPB25G8aPxZbQM+HisQ==" spinCount="100000" sheet="1" selectLockedCells="1"/>
  <mergeCells count="2">
    <mergeCell ref="A1:K9"/>
    <mergeCell ref="A12:K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8CEA-A207-4371-8EC2-6C8601CAC31F}">
  <sheetPr codeName="Sheet11">
    <tabColor theme="5"/>
  </sheetPr>
  <dimension ref="A1:Y45"/>
  <sheetViews>
    <sheetView showGridLines="0" workbookViewId="0">
      <selection activeCell="A11" sqref="A11:K45"/>
    </sheetView>
  </sheetViews>
  <sheetFormatPr defaultColWidth="8.85546875" defaultRowHeight="16.5" x14ac:dyDescent="0.3"/>
  <cols>
    <col min="1" max="11" width="11.140625" style="18" customWidth="1"/>
    <col min="12" max="16384" width="8.85546875" style="18"/>
  </cols>
  <sheetData>
    <row r="1" spans="1:25" ht="16.899999999999999" customHeight="1" x14ac:dyDescent="0.3">
      <c r="A1" s="325" t="s">
        <v>324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25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25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25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25" x14ac:dyDescent="0.3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25" x14ac:dyDescent="0.3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25" x14ac:dyDescent="0.3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9" spans="1:25" ht="6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25" x14ac:dyDescent="0.3">
      <c r="A10" s="98" t="s">
        <v>247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</row>
    <row r="11" spans="1:25" x14ac:dyDescent="0.3">
      <c r="A11" s="342"/>
      <c r="B11" s="343"/>
      <c r="C11" s="343"/>
      <c r="D11" s="343"/>
      <c r="E11" s="343"/>
      <c r="F11" s="343"/>
      <c r="G11" s="343"/>
      <c r="H11" s="343"/>
      <c r="I11" s="343"/>
      <c r="J11" s="343"/>
      <c r="K11" s="344"/>
    </row>
    <row r="12" spans="1:25" x14ac:dyDescent="0.3">
      <c r="A12" s="342"/>
      <c r="B12" s="343"/>
      <c r="C12" s="343"/>
      <c r="D12" s="343"/>
      <c r="E12" s="343"/>
      <c r="F12" s="343"/>
      <c r="G12" s="343"/>
      <c r="H12" s="343"/>
      <c r="I12" s="343"/>
      <c r="J12" s="343"/>
      <c r="K12" s="34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x14ac:dyDescent="0.3">
      <c r="A13" s="342"/>
      <c r="B13" s="343"/>
      <c r="C13" s="343"/>
      <c r="D13" s="343"/>
      <c r="E13" s="343"/>
      <c r="F13" s="343"/>
      <c r="G13" s="343"/>
      <c r="H13" s="343"/>
      <c r="I13" s="343"/>
      <c r="J13" s="343"/>
      <c r="K13" s="34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25" x14ac:dyDescent="0.3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1:25" x14ac:dyDescent="0.3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1:25" x14ac:dyDescent="0.3">
      <c r="A16" s="342"/>
      <c r="B16" s="343"/>
      <c r="C16" s="343"/>
      <c r="D16" s="343"/>
      <c r="E16" s="343"/>
      <c r="F16" s="343"/>
      <c r="G16" s="343"/>
      <c r="H16" s="343"/>
      <c r="I16" s="343"/>
      <c r="J16" s="343"/>
      <c r="K16" s="34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25" x14ac:dyDescent="0.3">
      <c r="A17" s="342"/>
      <c r="B17" s="343"/>
      <c r="C17" s="343"/>
      <c r="D17" s="343"/>
      <c r="E17" s="343"/>
      <c r="F17" s="343"/>
      <c r="G17" s="343"/>
      <c r="H17" s="343"/>
      <c r="I17" s="343"/>
      <c r="J17" s="343"/>
      <c r="K17" s="34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</row>
    <row r="18" spans="1:25" x14ac:dyDescent="0.3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x14ac:dyDescent="0.3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4"/>
    </row>
    <row r="20" spans="1:25" x14ac:dyDescent="0.3">
      <c r="A20" s="342"/>
      <c r="B20" s="343"/>
      <c r="C20" s="343"/>
      <c r="D20" s="343"/>
      <c r="E20" s="343"/>
      <c r="F20" s="343"/>
      <c r="G20" s="343"/>
      <c r="H20" s="343"/>
      <c r="I20" s="343"/>
      <c r="J20" s="343"/>
      <c r="K20" s="344"/>
    </row>
    <row r="21" spans="1:25" x14ac:dyDescent="0.3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4"/>
    </row>
    <row r="22" spans="1:25" x14ac:dyDescent="0.3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4"/>
    </row>
    <row r="23" spans="1:25" x14ac:dyDescent="0.3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4"/>
    </row>
    <row r="24" spans="1:25" x14ac:dyDescent="0.3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4"/>
    </row>
    <row r="25" spans="1:25" x14ac:dyDescent="0.3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4"/>
    </row>
    <row r="26" spans="1:25" x14ac:dyDescent="0.3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4"/>
    </row>
    <row r="27" spans="1:25" x14ac:dyDescent="0.3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4"/>
    </row>
    <row r="28" spans="1:25" x14ac:dyDescent="0.3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4"/>
    </row>
    <row r="29" spans="1:25" x14ac:dyDescent="0.3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4"/>
    </row>
    <row r="30" spans="1:25" x14ac:dyDescent="0.3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4"/>
    </row>
    <row r="31" spans="1:25" x14ac:dyDescent="0.3">
      <c r="A31" s="342"/>
      <c r="B31" s="343"/>
      <c r="C31" s="343"/>
      <c r="D31" s="343"/>
      <c r="E31" s="343"/>
      <c r="F31" s="343"/>
      <c r="G31" s="343"/>
      <c r="H31" s="343"/>
      <c r="I31" s="343"/>
      <c r="J31" s="343"/>
      <c r="K31" s="344"/>
    </row>
    <row r="32" spans="1:25" x14ac:dyDescent="0.3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4"/>
    </row>
    <row r="33" spans="1:11" x14ac:dyDescent="0.3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4"/>
    </row>
    <row r="34" spans="1:11" x14ac:dyDescent="0.3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4"/>
    </row>
    <row r="35" spans="1:11" x14ac:dyDescent="0.3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4"/>
    </row>
    <row r="36" spans="1:11" x14ac:dyDescent="0.3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4"/>
    </row>
    <row r="37" spans="1:11" x14ac:dyDescent="0.3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4"/>
    </row>
    <row r="38" spans="1:11" x14ac:dyDescent="0.3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4"/>
    </row>
    <row r="39" spans="1:11" x14ac:dyDescent="0.3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</row>
    <row r="40" spans="1:11" x14ac:dyDescent="0.3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4"/>
    </row>
    <row r="41" spans="1:11" x14ac:dyDescent="0.3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4"/>
    </row>
    <row r="42" spans="1:11" x14ac:dyDescent="0.3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4"/>
    </row>
    <row r="43" spans="1:11" x14ac:dyDescent="0.3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4"/>
    </row>
    <row r="44" spans="1:11" x14ac:dyDescent="0.3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4"/>
    </row>
    <row r="45" spans="1:11" x14ac:dyDescent="0.3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7"/>
    </row>
  </sheetData>
  <sheetProtection algorithmName="SHA-512" hashValue="HT9/4Sr07Xqr2pZtoXrWwQkBwGSjDqfDZ5478pwywDtHpjACcE/7pMcIaHjJHPOqkLcy6cfK/e4wunkx68apqw==" saltValue="GfEF8jUW62TyqCi4RXFYvw==" spinCount="100000" sheet="1" selectLockedCells="1"/>
  <mergeCells count="2">
    <mergeCell ref="A1:K7"/>
    <mergeCell ref="A11:K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2C3A1725FC849BF193D0C3DEFB6FF" ma:contentTypeVersion="15" ma:contentTypeDescription="Create a new document." ma:contentTypeScope="" ma:versionID="57c57875e9810ecca8ab4ae1f4a3f6c7">
  <xsd:schema xmlns:xsd="http://www.w3.org/2001/XMLSchema" xmlns:xs="http://www.w3.org/2001/XMLSchema" xmlns:p="http://schemas.microsoft.com/office/2006/metadata/properties" xmlns:ns2="4c3655a7-e423-4417-97bb-4318289dd84a" xmlns:ns3="1cf481de-c19d-47f4-a275-1233559a005a" targetNamespace="http://schemas.microsoft.com/office/2006/metadata/properties" ma:root="true" ma:fieldsID="2457fba82cc30c85730a1bbfe0359bd6" ns2:_="" ns3:_="">
    <xsd:import namespace="4c3655a7-e423-4417-97bb-4318289dd84a"/>
    <xsd:import namespace="1cf481de-c19d-47f4-a275-1233559a00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655a7-e423-4417-97bb-4318289dd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Comment" ma:index="21" nillable="true" ma:displayName="Comment" ma:format="Dropdown" ma:internalName="Com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481de-c19d-47f4-a275-1233559a00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c3655a7-e423-4417-97bb-4318289dd84a" xsi:nil="true"/>
  </documentManagement>
</p:properties>
</file>

<file path=customXml/itemProps1.xml><?xml version="1.0" encoding="utf-8"?>
<ds:datastoreItem xmlns:ds="http://schemas.openxmlformats.org/officeDocument/2006/customXml" ds:itemID="{65B75E32-AE0C-41DE-8DDB-3FA7DCE44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655a7-e423-4417-97bb-4318289dd84a"/>
    <ds:schemaRef ds:uri="1cf481de-c19d-47f4-a275-1233559a0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3F4CDE-AD77-4AC6-B701-A587DAF3F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4FD6F-1CED-4609-AC97-9C7F0CB25E63}">
  <ds:schemaRefs>
    <ds:schemaRef ds:uri="1cf481de-c19d-47f4-a275-1233559a005a"/>
    <ds:schemaRef ds:uri="4c3655a7-e423-4417-97bb-4318289dd84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Start Here!</vt:lpstr>
      <vt:lpstr> Requirements COMcheck</vt:lpstr>
      <vt:lpstr>As-Built COMcheck</vt:lpstr>
      <vt:lpstr>Invoices COMcheck</vt:lpstr>
      <vt:lpstr> Requirements Individual Files</vt:lpstr>
      <vt:lpstr>Sq. Ft. Area Individual Files</vt:lpstr>
      <vt:lpstr>Fixture List Individual Files</vt:lpstr>
      <vt:lpstr>Wattage Individual Files</vt:lpstr>
      <vt:lpstr>Invoices Individual Files</vt:lpstr>
      <vt:lpstr>Helpful Tips Individual Files</vt:lpstr>
      <vt:lpstr>RevisionHistory</vt:lpstr>
      <vt:lpstr>Helpful Tips COMcheck</vt:lpstr>
      <vt:lpstr>Admin_Lists</vt:lpstr>
      <vt:lpstr>Ag_rate</vt:lpstr>
      <vt:lpstr>ComCheck</vt:lpstr>
      <vt:lpstr>Commercial_rate</vt:lpstr>
      <vt:lpstr>EUL</vt:lpstr>
      <vt:lpstr>Facility_Type</vt:lpstr>
      <vt:lpstr>Hours_range</vt:lpstr>
      <vt:lpstr>Hrs_Commercial</vt:lpstr>
      <vt:lpstr>Hrs_Industrial</vt:lpstr>
      <vt:lpstr>Hrs_SG</vt:lpstr>
      <vt:lpstr>Industrial_rate</vt:lpstr>
      <vt:lpstr>MF_rate</vt:lpstr>
      <vt:lpstr>SelectType</vt:lpstr>
      <vt:lpstr>SFBASE_Commercial</vt:lpstr>
      <vt:lpstr>SFBASE_Industrial</vt:lpstr>
      <vt:lpstr>SFBASE_SG</vt:lpstr>
      <vt:lpstr>SFE_Commercial</vt:lpstr>
      <vt:lpstr>SFE_Industrial</vt:lpstr>
      <vt:lpstr>SFE_SG</vt:lpstr>
      <vt:lpstr>SG_rate</vt:lpstr>
      <vt:lpstr>' Requirements COMcheck'!SheetTypes</vt:lpstr>
      <vt:lpstr>'Helpful Tips Individual Files'!SheetTypes</vt:lpstr>
      <vt:lpstr>SheetTypes</vt:lpstr>
      <vt:lpstr>' Requirements COMcheck'!SheetTypes2</vt:lpstr>
      <vt:lpstr>SheetTypes2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Zishan.Muhammad@focusonenergy.com</dc:creator>
  <cp:keywords/>
  <dc:description/>
  <cp:lastModifiedBy>LaMay, Jenny</cp:lastModifiedBy>
  <cp:revision/>
  <dcterms:created xsi:type="dcterms:W3CDTF">2016-06-05T12:11:42Z</dcterms:created>
  <dcterms:modified xsi:type="dcterms:W3CDTF">2022-02-22T13:17:07Z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0x01010093C2C3A1725FC849BF193D0C3DEFB6FF</vt:lpwstr>
  </property>
</Properties>
</file>