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doddaj\Desktop\2018\RCx 2018\"/>
    </mc:Choice>
  </mc:AlternateContent>
  <bookViews>
    <workbookView xWindow="480" yWindow="240" windowWidth="18195" windowHeight="11640" tabRatio="779" activeTab="5"/>
  </bookViews>
  <sheets>
    <sheet name="Instructions" sheetId="23" r:id="rId1"/>
    <sheet name="General Information" sheetId="1" r:id="rId2"/>
    <sheet name="Project Description" sheetId="2" r:id="rId3"/>
    <sheet name="Verification Plan" sheetId="27" r:id="rId4"/>
    <sheet name="Measure Summary " sheetId="3" r:id="rId5"/>
    <sheet name="Project Costs" sheetId="6" r:id="rId6"/>
    <sheet name="Incentive Calc" sheetId="25" r:id="rId7"/>
    <sheet name="Utility Data" sheetId="9" r:id="rId8"/>
    <sheet name="Energy Star" sheetId="29" r:id="rId9"/>
    <sheet name="Calc Guidance" sheetId="26" r:id="rId10"/>
    <sheet name="M&amp;VGuidance" sheetId="30" r:id="rId11"/>
    <sheet name="M1 legacy tab" sheetId="13" r:id="rId12"/>
    <sheet name="Drop-DownFuntions" sheetId="8" state="hidden" r:id="rId13"/>
    <sheet name="Measure Master Advanced Fin..." sheetId="20" state="hidden" r:id="rId14"/>
  </sheets>
  <definedNames>
    <definedName name="__1_123Graph_AEND" hidden="1">#REF!</definedName>
    <definedName name="__2_123Graph_XEND" hidden="1">#REF!</definedName>
    <definedName name="_1_123Graph_AEND" hidden="1">#REF!</definedName>
    <definedName name="_2_123Graph_XEND" hidden="1">#REF!</definedName>
    <definedName name="_xlnm._FilterDatabase" localSheetId="13" hidden="1">'Measure Master Advanced Fin...'!$A$1:$A$21</definedName>
    <definedName name="_Key1" hidden="1">#REF!</definedName>
    <definedName name="_Key2" hidden="1">#REF!</definedName>
    <definedName name="_Order1" hidden="1">255</definedName>
    <definedName name="_Order2" hidden="1">255</definedName>
    <definedName name="_Sort" hidden="1">#REF!</definedName>
    <definedName name="Agriculture">'Measure Master Advanced Fin...'!$C$2:$C$12</definedName>
    <definedName name="Boilers_Burners">'Measure Master Advanced Fin...'!$E$2:$E$10</definedName>
    <definedName name="Compressed_Air_Vacuum_Pumps">'Measure Master Advanced Fin...'!$I$2:$I$10</definedName>
    <definedName name="Domestic_Hot_Water">'Measure Master Advanced Fin...'!$K$2:$K$7</definedName>
    <definedName name="Food_Service">'Measure Master Advanced Fin...'!$M$2:$M$3</definedName>
    <definedName name="HVAC">'Measure Master Advanced Fin...'!$O$2:$O$31</definedName>
    <definedName name="Industrial_Ovens_and_Furnaces">'Measure Master Advanced Fin...'!$Q$2:$Q$5</definedName>
    <definedName name="Information_Technology">'Measure Master Advanced Fin...'!$S$2:$S$6</definedName>
    <definedName name="Laundry">'Measure Master Advanced Fin...'!$U$2:$U$4</definedName>
    <definedName name="Lighting">'Measure Master Advanced Fin...'!$W$2:$W$12</definedName>
    <definedName name="Measure_Group">'Measure Master Advanced Fin...'!$A$2:$A$21</definedName>
    <definedName name="Motors_Drives">'Measure Master Advanced Fin...'!$Y$2</definedName>
    <definedName name="New_Construction">'Measure Master Advanced Fin...'!$AA$2</definedName>
    <definedName name="Other">'Measure Master Advanced Fin...'!$AC$2</definedName>
    <definedName name="Pick_from_Measure_Group">'Measure Master Advanced Fin...'!$B$2</definedName>
    <definedName name="Pools">'Measure Master Advanced Fin...'!$AE$2</definedName>
    <definedName name="_xlnm.Print_Area" localSheetId="9">'Calc Guidance'!$A$1:$O$56</definedName>
    <definedName name="_xlnm.Print_Area" localSheetId="1">'General Information'!$A$1:$H$50</definedName>
    <definedName name="_xlnm.Print_Area" localSheetId="11">'M1 legacy tab'!$A$1:$L$115</definedName>
    <definedName name="Process">'Measure Master Advanced Fin...'!$AG$2:$AG$7</definedName>
    <definedName name="Query_from_Microsoft_CRM_1" localSheetId="13">'Measure Master Advanced Fin...'!$AP$1:$AQ$137</definedName>
    <definedName name="Refrigeration">'Measure Master Advanced Fin...'!$AI$2:$AI$15</definedName>
    <definedName name="Renewable_Energy">'Measure Master Advanced Fin...'!$AK$2</definedName>
    <definedName name="Waste_Water_Treatment">'Measure Master Advanced Fin...'!$AM$2:$AM$6</definedName>
  </definedNames>
  <calcPr calcId="152511"/>
</workbook>
</file>

<file path=xl/calcChain.xml><?xml version="1.0" encoding="utf-8"?>
<calcChain xmlns="http://schemas.openxmlformats.org/spreadsheetml/2006/main">
  <c r="G13" i="1" l="1"/>
  <c r="B34" i="25" l="1"/>
  <c r="B33" i="25"/>
  <c r="B19" i="25"/>
  <c r="B18" i="25"/>
  <c r="G27" i="1"/>
  <c r="G15" i="1" l="1"/>
  <c r="F28" i="1"/>
  <c r="G28" i="1" s="1"/>
  <c r="F27" i="1"/>
  <c r="C35" i="3"/>
  <c r="H6" i="1"/>
  <c r="I27" i="9"/>
  <c r="H27" i="9"/>
  <c r="F27" i="9"/>
  <c r="E27" i="9"/>
  <c r="J16" i="9"/>
  <c r="J17" i="9"/>
  <c r="J18" i="9"/>
  <c r="J19" i="9"/>
  <c r="J20" i="9"/>
  <c r="J21" i="9"/>
  <c r="J22" i="9"/>
  <c r="J23" i="9"/>
  <c r="J24" i="9"/>
  <c r="J25" i="9"/>
  <c r="J26" i="9"/>
  <c r="J15" i="9"/>
  <c r="G16" i="9"/>
  <c r="G17" i="9"/>
  <c r="G18" i="9"/>
  <c r="G19" i="9"/>
  <c r="G20" i="9"/>
  <c r="G21" i="9"/>
  <c r="G22" i="9"/>
  <c r="G23" i="9"/>
  <c r="G24" i="9"/>
  <c r="G25" i="9"/>
  <c r="G26" i="9"/>
  <c r="G15" i="9"/>
  <c r="G28" i="9" s="1"/>
  <c r="C6" i="9" s="1"/>
  <c r="J28" i="9"/>
  <c r="C7" i="9" s="1"/>
  <c r="C3" i="9"/>
  <c r="C2" i="9"/>
  <c r="D10" i="6"/>
  <c r="D24" i="6"/>
  <c r="B113" i="13"/>
  <c r="B83" i="13"/>
  <c r="B72" i="13"/>
  <c r="B63" i="13"/>
  <c r="B58" i="13"/>
  <c r="B49" i="13"/>
  <c r="B48" i="13"/>
  <c r="B43" i="13"/>
  <c r="B38" i="13"/>
  <c r="B33" i="13"/>
  <c r="B23" i="13"/>
  <c r="B12" i="13"/>
  <c r="B2" i="13"/>
  <c r="B20" i="25"/>
  <c r="B25" i="25" s="1"/>
  <c r="B3" i="25"/>
  <c r="B2" i="25"/>
  <c r="D31" i="6"/>
  <c r="D30" i="6"/>
  <c r="D29" i="6"/>
  <c r="D28" i="6"/>
  <c r="D27" i="6"/>
  <c r="D26" i="6"/>
  <c r="D25" i="6"/>
  <c r="C17" i="6"/>
  <c r="C16" i="6"/>
  <c r="C15" i="6"/>
  <c r="C14" i="6"/>
  <c r="C13" i="6"/>
  <c r="C12" i="6"/>
  <c r="C11" i="6"/>
  <c r="C10" i="6"/>
  <c r="D17" i="6"/>
  <c r="D16" i="6"/>
  <c r="D15" i="6"/>
  <c r="D14" i="6"/>
  <c r="D13" i="6"/>
  <c r="D12" i="6"/>
  <c r="D11" i="6"/>
  <c r="C33" i="6" l="1"/>
  <c r="C19" i="6"/>
  <c r="B21" i="25" l="1"/>
  <c r="B23" i="25" s="1"/>
  <c r="G14" i="1"/>
  <c r="B35" i="25"/>
  <c r="B37" i="25" s="1"/>
  <c r="G31" i="1"/>
  <c r="C3" i="27"/>
  <c r="C2" i="27"/>
  <c r="D52" i="26"/>
  <c r="D53" i="26" s="1"/>
  <c r="D50" i="26"/>
  <c r="D48" i="26"/>
  <c r="D37" i="3"/>
  <c r="E37" i="3"/>
  <c r="F37" i="3"/>
  <c r="G37" i="3"/>
  <c r="H37" i="3"/>
  <c r="I37" i="3"/>
  <c r="J37" i="3"/>
  <c r="D36" i="3"/>
  <c r="E36" i="3"/>
  <c r="F36" i="3"/>
  <c r="G36" i="3"/>
  <c r="H36" i="3"/>
  <c r="I36" i="3"/>
  <c r="J36" i="3"/>
  <c r="C36" i="3"/>
  <c r="E35" i="3"/>
  <c r="F35" i="3"/>
  <c r="G35" i="3"/>
  <c r="H35" i="3"/>
  <c r="I35" i="3"/>
  <c r="J35" i="3"/>
  <c r="D25" i="3"/>
  <c r="C25" i="6" s="1"/>
  <c r="E25" i="3"/>
  <c r="C26" i="6" s="1"/>
  <c r="F25" i="3"/>
  <c r="C27" i="6" s="1"/>
  <c r="G25" i="3"/>
  <c r="C28" i="6" s="1"/>
  <c r="H25" i="3"/>
  <c r="C29" i="6" s="1"/>
  <c r="I25" i="3"/>
  <c r="C30" i="6" s="1"/>
  <c r="J25" i="3"/>
  <c r="C31" i="6" s="1"/>
  <c r="C25" i="3"/>
  <c r="C24" i="6" s="1"/>
  <c r="D35" i="3"/>
  <c r="D39" i="3" l="1"/>
  <c r="I39" i="3"/>
  <c r="C37" i="3"/>
  <c r="B32" i="25" s="1"/>
  <c r="H24" i="1"/>
  <c r="B31" i="25"/>
  <c r="J39" i="3"/>
  <c r="H39" i="3"/>
  <c r="F39" i="3"/>
  <c r="E39" i="3"/>
  <c r="G39" i="3"/>
  <c r="C39" i="3" l="1"/>
  <c r="B36" i="25"/>
  <c r="B39" i="25" s="1"/>
  <c r="G33" i="1" s="1"/>
  <c r="G37" i="1" s="1"/>
  <c r="G32" i="1" l="1"/>
  <c r="G35" i="1" l="1"/>
  <c r="G36" i="1"/>
  <c r="D3" i="6" l="1"/>
  <c r="C3" i="3"/>
  <c r="C3" i="2"/>
  <c r="D2" i="6"/>
  <c r="C2" i="3" l="1"/>
  <c r="C2" i="2"/>
  <c r="D17" i="3" l="1"/>
  <c r="H19" i="3"/>
  <c r="E19" i="3"/>
  <c r="I19" i="3"/>
  <c r="G19" i="3"/>
  <c r="C19" i="3"/>
  <c r="J18" i="3"/>
  <c r="I18" i="3"/>
  <c r="H18" i="3"/>
  <c r="G18" i="3"/>
  <c r="F18" i="3"/>
  <c r="E18" i="3"/>
  <c r="C18" i="3"/>
  <c r="D18" i="3"/>
  <c r="G17" i="3"/>
  <c r="E17" i="3"/>
  <c r="D19" i="3"/>
  <c r="F19" i="3"/>
  <c r="J19" i="3"/>
  <c r="B17" i="25" l="1"/>
  <c r="F10" i="1"/>
  <c r="G10" i="1" s="1"/>
  <c r="F9" i="1"/>
  <c r="G9" i="1" s="1"/>
  <c r="C21" i="3"/>
  <c r="B16" i="25"/>
  <c r="F17" i="3"/>
  <c r="H17" i="3"/>
  <c r="I17" i="3"/>
  <c r="J17" i="3"/>
  <c r="C17" i="3"/>
  <c r="D21" i="3"/>
  <c r="J21" i="3"/>
  <c r="I21" i="3"/>
  <c r="H21" i="3"/>
  <c r="G21" i="3"/>
  <c r="F21" i="3"/>
  <c r="E21" i="3"/>
  <c r="G18" i="1" l="1"/>
  <c r="B24" i="25"/>
  <c r="B27" i="25" s="1"/>
  <c r="B22" i="25"/>
  <c r="B26" i="25" s="1"/>
  <c r="G16" i="1" l="1"/>
  <c r="G20" i="1" s="1"/>
  <c r="B28" i="25"/>
  <c r="B38" i="25"/>
  <c r="B40" i="25" s="1"/>
  <c r="G34" i="1" s="1"/>
  <c r="G17" i="1"/>
  <c r="G19" i="1" l="1"/>
</calcChain>
</file>

<file path=xl/connections.xml><?xml version="1.0" encoding="utf-8"?>
<connections xmlns="http://schemas.openxmlformats.org/spreadsheetml/2006/main">
  <connection id="1" name="Query_from_Microsoft_CRM" type="4" refreshedVersion="2" background="1" saveData="1">
    <webPr sourceData="1" parsePre="1" consecutive="1" xl2000="1" url="https://focusonenergy.crm.dynamics.com/_grid/print/print_data.aspx?tweener=1" post="exportType=dynamicXlsx&amp;gridXml=%3cgrid%3e%3csortColumns%3eseera_name%3a1%3c%2fsortColumns%3e%3cpageNum%3e1%3c%2fpageNum%3e%3crecsPerPage%3e50%3c%2frecsPerPage%3e%3cdataProvider%3eMicrosoft.Crm.Application.Platform.Grid.GridDataProviderQueryBuilder%3c%2fdataProvider%3e%3cuiProvider%3eMicrosoft.Crm.Application.Controls.GridUIProvider%3c%2fuiProvider%3e%3ccols%20%2f%3e%3cmax%3e-1%3c%2fmax%3e%3crefreshAsync%3eTrue%3c%2frefreshAsync%3e%3cpagingCookie%3e%26lt%3bcookie%20page%3d%221%22%26gt%3b%26lt%3bseera_name%20last%3d%22Grain%20Dryer%2c%20Energy%20Efficient%22%20first%3d%22A%2fC%20Coil%20Cleaning%2c%20Ultraviolet%22%20%2f%26gt%3b%26lt%3bseera_measuremasterid%20last%3d%22%7b69C4B3E0-C387-E111-8D55-1CC1DEE8AACC%7d%22%20first%3d%22%7b07C3B3E0-C387-E111-8D55-1CC1DEE8AACC%7d%22%20%2f%26gt%3b%26lt%3b%2fcookie%26gt%3b%3c%2fpagingCookie%3e%3cenableMultiSort%3etrue%3c%2fenableMultiSort%3e%3cenablePagingWhenOnePage%3etrue%3c%2fenablePagingWhenOnePage%3e%3crefreshCalledFromRefreshButton%3e1%3c%2frefreshCalledFromRefreshButton%3e%3ctotalrecordcount%3e135%3c%2ftotalrecordcount%3e%3callrecordscounted%3etrue%3c%2fallrecordscounted%3e%3creturntotalrecordcount%3etrue%3c%2freturntotalrecordcount%3e%3cgetParameters%3e%3c%2fgetParameters%3e%3cparameters%3e%3cautorefresh%3e1%3c%2fautorefresh%3e%3cisGridHidden%3efalse%3c%2fisGridHidden%3e%3csubgridAutoExpand%3e0%3c%2fsubgridAutoExpand%3e%3cfixedsizerows%3e0%3c%2ffixedsizerows%3e%3ctabindex%3e0%3c%2ftabindex%3e%3cenablesingleclick%3e0%3c%2fenablesingleclick%3e%3cisGridFilteringEnabled%3e0%3c%2fisGridFilteringEnabled%3e%3crefreshasynchronous%3e1%3c%2frefreshasynchronous%3e%3cdisableDblClick%3e0%3c%2fdisableDblClick%3e%3cviewid%3e%7bA41B4A01-EA8C-487A-A569-E40E9E155433%7d%3c%2fviewid%3e%3cviewtype%3e1039%3c%2fviewtype%3e%3cRecordsPerPage%3e50%3c%2fRecordsPerPage%3e%3cviewTitle%3eMeasure%20Master%20Advanced%20Find%20View%3c%2fviewTitle%3e%3clayoutXml%3e%26lt%3bgrid%20name%3d%22resultset%22%20object%3d%2210019%22%20jump%3d%22seera_name%22%20select%3d%221%22%20icon%3d%221%22%20preview%3d%221%22%26gt%3b%26lt%3brow%20name%3d%22result%22%20id%3d%22seera_measuremasterid%22%26gt%3b%26lt%3bcell%20name%3d%22seera_measureid%22%20width%3d%22125%22%20%2f%26gt%3b%26lt%3bcell%20name%3d%22seera_name%22%20width%3d%22300%22%20%2f%26gt%3b%26lt%3bcell%20name%3d%22seera_measurestartefcvdate%22%20width%3d%22100%22%20%2f%26gt%3b%26lt%3bcell%20name%3d%22seera_measureendefcvdate%22%20width%3d%22100%22%20%2f%26gt%3b%26lt%3bcell%20name%3d%22seera_measuretype%22%20width%3d%22100%22%20%2f%26gt%3b%26lt%3bcell%20name%3d%22seera_groupcategory%22%20width%3d%22125%22%20%2f%26gt%3b%26lt%3bcell%20name%3d%22seera_categoryoptions%22%20width%3d%22150%22%20%2f%26gt%3b%26lt%3bcell%20name%3d%22seera_fueltypesaved%22%20width%3d%22100%22%20%2f%26gt%3b%26lt%3bcell%20name%3d%22seera_internalfundingsourceid%22%20width%3d%22150%22%20%2f%26gt%3b%26lt%3bcell%20name%3d%22createdon%22%20width%3d%22100%22%20%2f%26gt%3b%26lt%3b%2frow%26gt%3b%26lt%3b%2fgrid%26gt%3b%3c%2flayoutXml%3e%3cotc%3e10019%3c%2fotc%3e%3cotn%3eseera_measuremaster%3c%2fotn%3e%3centitydisplayname%3eMeasure%20Master%3c%2fentitydisplayname%3e%3ctitleformat%3e%7b0%7d%20%7b1%7d%3c%2ftitleformat%3e%3centitypluraldisplayname%3eMeasure%20Master%3c%2fentitypluraldisplayname%3e%3csuppressfetch%3e0%3c%2fsuppressfetch%3e%3cshowjumpbar%3e0%3c%2fshowjumpbar%3e%3cfetchXml%3e%26lt%3bfetch%20version%3d%221.0%22%20output-format%3d%22xml-platform%22%20mapping%3d%22logical%22%20distinct%3d%22false%22%26gt%3b%26lt%3bentity%20name%3d%22seera_measuremaster%22%26gt%3b%26lt%3battribute%20name%3d%22seera_name%22%2f%26gt%3b%26lt%3battribute%20name%3d%22seera_measurestartefcvdate%22%2f%26gt%3b%26lt%3battribute%20name%3d%22seera_measureendefcvdate%22%2f%26gt%3b%26lt%3battribute%20name%3d%22seera_measuretype%22%2f%26gt%3b%26lt%3battribute%20name%3d%22seera_measureid%22%2f%26gt%3b%26lt%3battribute%20name%3d%22seera_groupcategory%22%2f%26gt%3b%26lt%3battribute%20name%3d%22seera_categoryoptions%22%2f%26gt%3b%26lt%3battribute%20name%3d%22seera_fueltypesaved%22%2f%26gt%3b%26lt%3battribute%20name%3d%22createdon%22%2f%26gt%3b%26lt%3battribute%20name%3d%22seera_internalfundingsourceid%22%2f%26gt%3b%26lt%3battribute%20name%3d%22seera_measuremasterid%22%2f%26gt%3b%26lt%3border%20attribute%3d%22seera_name%22%20descending%3d%22false%22%2f%26gt%3b%26lt%3bfilter%20type%3d%22and%22%26gt%3b%26lt%3bcondition%20attribute%3d%22statecode%22%20operator%3d%22eq%22%20value%3d%220%22%2f%26gt%3b%26lt%3bfilter%20type%3d%22or%22%26gt%3b%26lt%3bcondition%20attribute%3d%22seera_measureendefcvdate%22%20operator%3d%22next-x-years%22%20value%3d%22100%22%2f%26gt%3b%26lt%3bcondition%20attribute%3d%22seera_measureendefcvdate%22%20operator%3d%22null%22%2f%26gt%3b%26lt%3b%2ffilter%26gt%3b%26lt%3bcondition%20attribute%3d%22seera_measuretype%22%20operator%3d%22eq%22%20value%3d%22234840002%22%2f%26gt%3b%26lt%3b%2ffilter%26gt%3b%26lt%3b%2fentity%26gt%3b%26lt%3b%2ffetch%26gt%3b%3c%2ffetchXml%3e%3crelationshipType%3e0%3c%2frelationshipType%3e%3cribbonContext%3eSubGridStandard%3c%2fribbonContext%3e%3cmaxrowsbeforescroll%3e-1%3c%2fmaxrowsbeforescroll%3e%3cGridType%3eSubGrid%3c%2fGridType%3e%3cisWorkflowSupported%3efalse%3c%2fisWorkflowSupported%3e%3cfetchXmlForFilters%3e%26lt%3bfetch%20version%3d%221.0%22%20mapping%3d%22logical%22%26gt%3b%26lt%3bentity%20name%3d%22seera_measuremaster%22%26gt%3b%26lt%3battribute%20name%3d%22seera_measuremasterid%22%20%2f%26gt%3b%26lt%3battribute%20name%3d%22seera_name%22%20%2f%26gt%3b%26lt%3battribute%20name%3d%22createdon%22%20%2f%26gt%3b%26lt%3border%20attribute%3d%22seera_name%22%20descending%3d%22false%22%20%2f%26gt%3b%26lt%3b%2fentity%26gt%3b%26lt%3b%2ffetch%26gt%3b%3c%2ffetchXmlForFilters%3e%3cisFetchXmlNotFinal%3eFalse%3c%2fisFetchXmlNotFinal%3e%3ceffectiveFetchXml%3e%26lt%3bfetch%20distinct%3d%22false%22%20no-lock%3d%22false%22%20mapping%3d%22logical%22%20page%3d%221%22%20count%3d%2250%22%20returntotalrecordcount%3d%22true%22%26gt%3b%26lt%3bentity%20name%3d%22seera_measuremaster%22%26gt%3b%26lt%3battribute%20name%3d%22seera_name%22%20%2f%26gt%3b%26lt%3battribute%20name%3d%22seera_measurestartefcvdate%22%20%2f%26gt%3b%26lt%3battribute%20name%3d%22seera_measureendefcvdate%22%20%2f%26gt%3b%26lt%3battribute%20name%3d%22seera_measuretype%22%20%2f%26gt%3b%26lt%3battribute%20name%3d%22seera_measureid%22%20%2f%26gt%3b%26lt%3battribute%20name%3d%22seera_groupcategory%22%20%2f%26gt%3b%26lt%3battribute%20name%3d%22seera_categoryoptions%22%20%2f%26gt%3b%26lt%3battribute%20name%3d%22seera_fueltypesaved%22%20%2f%26gt%3b%26lt%3battribute%20name%3d%22createdon%22%20%2f%26gt%3b%26lt%3battribute%20name%3d%22seera_internalfundingsourceid%22%20%2f%26gt%3b%26lt%3battribute%20name%3d%22seera_measuremasterid%22%20%2f%26gt%3b%26lt%3battribute%20name%3d%22seera_measureid%22%20%2f%26gt%3b%26lt%3battribute%20name%3d%22seera_name%22%20%2f%26gt%3b%26lt%3battribute%20name%3d%22seera_measurestartefcvdate%22%20%2f%26gt%3b%26lt%3battribute%20name%3d%22seera_measureendefcvdate%22%20%2f%26gt%3b%26lt%3battribute%20name%3d%22seera_measuretype%22%20%2f%26gt%3b%26lt%3battribute%20name%3d%22seera_groupcategory%22%20%2f%26gt%3b%26lt%3battribute%20name%3d%22seera_categoryoptions%22%20%2f%26gt%3b%26lt%3battribute%20name%3d%22seera_fueltypesaved%22%20%2f%26gt%3b%26lt%3battribute%20name%3d%22seera_internalfundingsourceid%22%20%2f%26gt%3b%26lt%3battribute%20name%3d%22createdon%22%20%2f%26gt%3b%26lt%3bfilter%20type%3d%22and%22%26gt%3b%26lt%3bcondition%20attribute%3d%22statecode%22%20operator%3d%22eq%22%20value%3d%220%22%20%2f%26gt%3b%26lt%3bcondition%20attribute%3d%22seera_measuretype%22%20operator%3d%22eq%22%20value%3d%22234840002%22%20%2f%26gt%3b%26lt%3bfilter%20type%3d%22or%22%26gt%3b%26lt%3bcondition%20attribute%3d%22seera_measureendefcvdate%22%20operator%3d%22next-x-years%22%20value%3d%22100%22%20%2f%26gt%3b%26lt%3bcondition%20attribute%3d%22seera_measureendefcvdate%22%20operator%3d%22null%22%20%2f%26gt%3b%26lt%3b%2ffilter%26gt%3b%26lt%3b%2ffilter%26gt%3b%26lt%3border%20attribute%3d%22seera_name%22%20descending%3d%22false%22%20%2f%26gt%3b%26lt%3b%2fentity%26gt%3b%26lt%3b%2ffetch%26gt%3b%3c%2feffectiveFetchXml%3e%3cLayoutStyle%3eGridList%3c%2fLayoutStyle%3e%3cenableFilters%3e1%3c%2fenableFilters%3e%3cisTurboForm%3e0%3c%2fisTurboForm%3e%3c%2fparameters%3e%3ccolumns%3e%3ccolumn%20width%3d%22125%22%20isHidden%3d%22false%22%20isMetadataBound%3d%22true%22%20isSortable%3d%22true%22%20label%3d%22Measure%20Master%20ID%22%20fieldname%3d%22seera_measureid%22%20entityname%3d%22seera_measuremaster%22%20renderertype%3d%22nvarchar%22%3eseera_measureid%3c%2fcolumn%3e%3ccolumn%20width%3d%22300%22%20isHidden%3d%22false%22%20isMetadataBound%3d%22true%22%20isSortable%3d%22true%22%20label%3d%22Measure%20Master%20Name%22%20fieldname%3d%22seera_name%22%20entityname%3d%22seera_measuremaster%22%20renderertype%3d%22Crm.PrimaryField%22%3eseera_name%3c%2fcolumn%3e%3ccolumn%20width%3d%22100%22%20isHidden%3d%22false%22%20isMetadataBound%3d%22true%22%20isSortable%3d%22true%22%20label%3d%22Start%20Date%22%20fieldname%3d%22seera_measurestartefcvdate%22%20entityname%3d%22seera_measuremaster%22%20renderertype%3d%22datetime%22%3eseera_measurestartefcvdate%3c%2fcolumn%3e%3ccolumn%20width%3d%22100%22%20isHidden%3d%22false%22%20isMetadataBound%3d%22true%22%20isSortable%3d%22true%22%20label%3d%22End%20Date%22%20fieldname%3d%22seera_measureendefcvdate%22%20entityname%3d%22seera_measuremaster%22%20renderertype%3d%22datetime%22%3eseera_measureendefcvdate%3c%2fcolumn%3e%3ccolumn%20width%3d%22100%22%20isHidden%3d%22false%22%20isMetadataBound%3d%22true%22%20isSortable%3d%22true%22%20label%3d%22Measure%20Type%22%20fieldname%3d%22seera_measuretype%22%20entityname%3d%22seera_measuremaster%22%20renderertype%3d%22picklist%22%3eseera_measuretype%3c%2fcolumn%3e%3ccolumn%20width%3d%22125%22%20isHidden%3d%22false%22%20isMetadataBound%3d%22true%22%20isSortable%3d%22true%22%20label%3d%22Group%22%20fieldname%3d%22seera_groupcategory%22%20entityname%3d%22seera_measuremaster%22%20renderertype%3d%22picklist%22%3eseera_groupcategory%3c%2fcolumn%3e%3ccolumn%20width%3d%22150%22%20isHidden%3d%22false%22%20isMetadataBound%3d%22true%22%20isSortable%3d%22true%22%20label%3d%22Category%22%20fieldname%3d%22seera_categoryoptions%22%20entityname%3d%22seera_measuremaster%22%20renderertype%3d%22picklist%22%3eseera_categoryoptions%3c%2fcolumn%3e%3ccolumn%20width%3d%22100%22%20isHidden%3d%22false%22%20isMetadataBound%3d%22true%22%20isSortable%3d%22true%22%20label%3d%22Fuel%20Type%20Saved%22%20fieldname%3d%22seera_fueltypesaved%22%20entityname%3d%22seera_measuremaster%22%20renderertype%3d%22picklist%22%3eseera_fueltypesaved%3c%2fcolumn%3e%3ccolumn%20width%3d%22150%22%20isHidden%3d%22false%22%20isMetadataBound%3d%22true%22%20isSortable%3d%22true%22%20label%3d%22Internal%20Funding%20Source%22%20fieldname%3d%22seera_internalfundingsourceid%22%20entityname%3d%22seera_measuremaster%22%20renderertype%3d%22lookup%22%3eseera_internalfundingsourceid%3c%2fcolumn%3e%3ccolumn%20width%3d%22100%22%20isHidden%3d%22false%22%20isMetadataBound%3d%22true%22%20isSortable%3d%22true%22%20label%3d%22Created%20On%22%20fieldname%3d%22createdon%22%20entityname%3d%22seera_measuremaster%22%20renderertype%3d%22datetime%22%3ecreatedon%3c%2fcolumn%3e%3c%2fcolumns%3e%3c%2fgrid%3e&amp;fetchXml=%3cfetch%20version%3d%221.0%22%20output-format%3d%22xml-platform%22%20mapping%3d%22logical%22%20distinct%3d%22false%22%3e%3centity%20name%3d%22seera_measuremaster%22%3e%3cattribute%20name%3d%22seera_name%22%2f%3e%3cattribute%20name%3d%22seera_measurestartefcvdate%22%2f%3e%3cattribute%20name%3d%22seera_measureendefcvdate%22%2f%3e%3cattribute%20name%3d%22seera_measuretype%22%2f%3e%3cattribute%20name%3d%22seera_measureid%22%2f%3e%3cattribute%20name%3d%22seera_groupcategory%22%2f%3e%3cattribute%20name%3d%22seera_categoryoptions%22%2f%3e%3cattribute%20name%3d%22seera_fueltypesaved%22%2f%3e%3cattribute%20name%3d%22createdon%22%2f%3e%3cattribute%20name%3d%22seera_internalfundingsourceid%22%2f%3e%3cattribute%20name%3d%22seera_measuremasterid%22%2f%3e%3corder%20attribute%3d%22seera_name%22%20descending%3d%22false%22%2f%3e%3cfilter%20type%3d%22and%22%3e%3ccondition%20attribute%3d%22statecode%22%20operator%3d%22eq%22%20value%3d%220%22%2f%3e%3cfilter%20type%3d%22or%22%3e%3ccondition%20attribute%3d%22seera_measureendefcvdate%22%20operator%3d%22next-x-years%22%20value%3d%22100%22%2f%3e%3ccondition%20attribute%3d%22seera_measureendefcvdate%22%20operator%3d%22null%22%2f%3e%3c%2ffilter%3e%3ccondition%20attribute%3d%22seera_measuretype%22%20operator%3d%22eq%22%20value%3d%22234840002%22%2f%3e%3c%2ffilter%3e%3c%2fentity%3e%3c%2ffetch%3e&amp;layoutXml=%3cgrid%20name%3d%22excelGrid%22%20select%3d%220%22%20icon%3d%220%22%20preview%3d%220%22%3e%3crow%20name%3d%22result%22%20id%3d%22seera_measuremasterid%22%3e%3ccell%20name%3d%22seera_measureid%22%20width%3d%22125%22%2f%3e%3ccell%20name%3d%22seera_name%22%20width%3d%22300%22%2f%3e%3ccell%20name%3d%22seera_measurestartefcvdate%22%20width%3d%22100%22%2f%3e%3ccell%20name%3d%22seera_measureendefcvdate%22%20width%3d%22100%22%2f%3e%3ccell%20name%3d%22seera_measuretype%22%20width%3d%22100%22%2f%3e%3ccell%20name%3d%22seera_groupcategory%22%20width%3d%22125%22%2f%3e%3ccell%20name%3d%22seera_categoryoptions%22%20width%3d%22150%22%2f%3e%3ccell%20name%3d%22seera_fueltypesaved%22%20width%3d%22100%22%2f%3e%3ccell%20name%3d%22seera_internalfundingsourceid%22%20width%3d%22150%22%2f%3e%3ccell%20name%3d%22createdon%22%20width%3d%22100%22%2f%3e%3c%2frow%3e%3c%2fgrid%3e&amp;printAllPages=1" htmlFormat="all"/>
  </connection>
  <connection id="2" name="Query_from_Microsoft_CRM11" type="4" refreshedVersion="2" background="1" saveData="1">
    <webPr sourceData="1" parsePre="1" consecutive="1" xl2000="1" url="https://focusonenergy.crm.dynamics.com/_grid/print/print_data.aspx?tweener=1" post="exportType=dynamicXlsx&amp;gridXml=%3cgrid%3e%3csortColumns%3eseera_name%3a1%3c%2fsortColumns%3e%3cpageNum%3e1%3c%2fpageNum%3e%3crecsPerPage%3e50%3c%2frecsPerPage%3e%3cdataProvider%3eMicrosoft.Crm.Application.Platform.Grid.GridDataProviderQueryBuilder%3c%2fdataProvider%3e%3cuiProvider%3eMicrosoft.Crm.Application.Controls.GridUIProvider%3c%2fuiProvider%3e%3ccols%20%2f%3e%3cmax%3e-1%3c%2fmax%3e%3crefreshAsync%3eTrue%3c%2frefreshAsync%3e%3cpagingCookie%3e%26lt%3bcookie%20page%3d%221%22%26gt%3b%26lt%3bseera_name%20last%3d%22Grain%20Dryer%2c%20Energy%20Efficient%22%20first%3d%22A%2fC%20Coil%20Cleaning%2c%20Ultraviolet%22%20%2f%26gt%3b%26lt%3bseera_measuremasterid%20last%3d%22%7b69C4B3E0-C387-E111-8D55-1CC1DEE8AACC%7d%22%20first%3d%22%7b07C3B3E0-C387-E111-8D55-1CC1DEE8AACC%7d%22%20%2f%26gt%3b%26lt%3b%2fcookie%26gt%3b%3c%2fpagingCookie%3e%3cenableMultiSort%3etrue%3c%2fenableMultiSort%3e%3cenablePagingWhenOnePage%3etrue%3c%2fenablePagingWhenOnePage%3e%3crefreshCalledFromRefreshButton%3e1%3c%2frefreshCalledFromRefreshButton%3e%3ctotalrecordcount%3e135%3c%2ftotalrecordcount%3e%3callrecordscounted%3etrue%3c%2fallrecordscounted%3e%3creturntotalrecordcount%3etrue%3c%2freturntotalrecordcount%3e%3cgetParameters%3e%3c%2fgetParameters%3e%3cparameters%3e%3cautorefresh%3e1%3c%2fautorefresh%3e%3cisGridHidden%3efalse%3c%2fisGridHidden%3e%3csubgridAutoExpand%3e0%3c%2fsubgridAutoExpand%3e%3cfixedsizerows%3e0%3c%2ffixedsizerows%3e%3ctabindex%3e0%3c%2ftabindex%3e%3cenablesingleclick%3e0%3c%2fenablesingleclick%3e%3cisGridFilteringEnabled%3e0%3c%2fisGridFilteringEnabled%3e%3crefreshasynchronous%3e1%3c%2frefreshasynchronous%3e%3cdisableDblClick%3e0%3c%2fdisableDblClick%3e%3cviewid%3e%7bA41B4A01-EA8C-487A-A569-E40E9E155433%7d%3c%2fviewid%3e%3cviewtype%3e1039%3c%2fviewtype%3e%3cRecordsPerPage%3e50%3c%2fRecordsPerPage%3e%3cviewTitle%3eMeasure%20Master%20Advanced%20Find%20View%3c%2fviewTitle%3e%3clayoutXml%3e%26lt%3bgrid%20name%3d%22resultset%22%20object%3d%2210019%22%20jump%3d%22seera_name%22%20select%3d%221%22%20icon%3d%221%22%20preview%3d%221%22%26gt%3b%26lt%3brow%20name%3d%22result%22%20id%3d%22seera_measuremasterid%22%26gt%3b%26lt%3bcell%20name%3d%22seera_measureid%22%20width%3d%22125%22%20%2f%26gt%3b%26lt%3bcell%20name%3d%22seera_name%22%20width%3d%22300%22%20%2f%26gt%3b%26lt%3bcell%20name%3d%22seera_measurestartefcvdate%22%20width%3d%22100%22%20%2f%26gt%3b%26lt%3bcell%20name%3d%22seera_measureendefcvdate%22%20width%3d%22100%22%20%2f%26gt%3b%26lt%3bcell%20name%3d%22seera_measuretype%22%20width%3d%22100%22%20%2f%26gt%3b%26lt%3bcell%20name%3d%22seera_groupcategory%22%20width%3d%22125%22%20%2f%26gt%3b%26lt%3bcell%20name%3d%22seera_categoryoptions%22%20width%3d%22150%22%20%2f%26gt%3b%26lt%3bcell%20name%3d%22seera_fueltypesaved%22%20width%3d%22100%22%20%2f%26gt%3b%26lt%3bcell%20name%3d%22seera_internalfundingsourceid%22%20width%3d%22150%22%20%2f%26gt%3b%26lt%3bcell%20name%3d%22createdon%22%20width%3d%22100%22%20%2f%26gt%3b%26lt%3b%2frow%26gt%3b%26lt%3b%2fgrid%26gt%3b%3c%2flayoutXml%3e%3cotc%3e10019%3c%2fotc%3e%3cotn%3eseera_measuremaster%3c%2fotn%3e%3centitydisplayname%3eMeasure%20Master%3c%2fentitydisplayname%3e%3ctitleformat%3e%7b0%7d%20%7b1%7d%3c%2ftitleformat%3e%3centitypluraldisplayname%3eMeasure%20Master%3c%2fentitypluraldisplayname%3e%3csuppressfetch%3e0%3c%2fsuppressfetch%3e%3cshowjumpbar%3e0%3c%2fshowjumpbar%3e%3cfetchXml%3e%26lt%3bfetch%20version%3d%221.0%22%20output-format%3d%22xml-platform%22%20mapping%3d%22logical%22%20distinct%3d%22false%22%26gt%3b%26lt%3bentity%20name%3d%22seera_measuremaster%22%26gt%3b%26lt%3battribute%20name%3d%22seera_name%22%2f%26gt%3b%26lt%3battribute%20name%3d%22seera_measurestartefcvdate%22%2f%26gt%3b%26lt%3battribute%20name%3d%22seera_measureendefcvdate%22%2f%26gt%3b%26lt%3battribute%20name%3d%22seera_measuretype%22%2f%26gt%3b%26lt%3battribute%20name%3d%22seera_measureid%22%2f%26gt%3b%26lt%3battribute%20name%3d%22seera_groupcategory%22%2f%26gt%3b%26lt%3battribute%20name%3d%22seera_categoryoptions%22%2f%26gt%3b%26lt%3battribute%20name%3d%22seera_fueltypesaved%22%2f%26gt%3b%26lt%3battribute%20name%3d%22createdon%22%2f%26gt%3b%26lt%3battribute%20name%3d%22seera_internalfundingsourceid%22%2f%26gt%3b%26lt%3battribute%20name%3d%22seera_measuremasterid%22%2f%26gt%3b%26lt%3border%20attribute%3d%22seera_name%22%20descending%3d%22false%22%2f%26gt%3b%26lt%3bfilter%20type%3d%22and%22%26gt%3b%26lt%3bcondition%20attribute%3d%22statecode%22%20operator%3d%22eq%22%20value%3d%220%22%2f%26gt%3b%26lt%3bfilter%20type%3d%22or%22%26gt%3b%26lt%3bcondition%20attribute%3d%22seera_measureendefcvdate%22%20operator%3d%22next-x-years%22%20value%3d%22100%22%2f%26gt%3b%26lt%3bcondition%20attribute%3d%22seera_measureendefcvdate%22%20operator%3d%22null%22%2f%26gt%3b%26lt%3b%2ffilter%26gt%3b%26lt%3bcondition%20attribute%3d%22seera_measuretype%22%20operator%3d%22eq%22%20value%3d%22234840002%22%2f%26gt%3b%26lt%3b%2ffilter%26gt%3b%26lt%3b%2fentity%26gt%3b%26lt%3b%2ffetch%26gt%3b%3c%2ffetchXml%3e%3crelationshipType%3e0%3c%2frelationshipType%3e%3cribbonContext%3eSubGridStandard%3c%2fribbonContext%3e%3cmaxrowsbeforescroll%3e-1%3c%2fmaxrowsbeforescroll%3e%3cGridType%3eSubGrid%3c%2fGridType%3e%3cisWorkflowSupported%3efalse%3c%2fisWorkflowSupported%3e%3cfetchXmlForFilters%3e%26lt%3bfetch%20version%3d%221.0%22%20mapping%3d%22logical%22%26gt%3b%26lt%3bentity%20name%3d%22seera_measuremaster%22%26gt%3b%26lt%3battribute%20name%3d%22seera_measuremasterid%22%20%2f%26gt%3b%26lt%3battribute%20name%3d%22seera_name%22%20%2f%26gt%3b%26lt%3battribute%20name%3d%22createdon%22%20%2f%26gt%3b%26lt%3border%20attribute%3d%22seera_name%22%20descending%3d%22false%22%20%2f%26gt%3b%26lt%3b%2fentity%26gt%3b%26lt%3b%2ffetch%26gt%3b%3c%2ffetchXmlForFilters%3e%3cisFetchXmlNotFinal%3eFalse%3c%2fisFetchXmlNotFinal%3e%3ceffectiveFetchXml%3e%26lt%3bfetch%20distinct%3d%22false%22%20no-lock%3d%22false%22%20mapping%3d%22logical%22%20page%3d%221%22%20count%3d%2250%22%20returntotalrecordcount%3d%22true%22%26gt%3b%26lt%3bentity%20name%3d%22seera_measuremaster%22%26gt%3b%26lt%3battribute%20name%3d%22seera_name%22%20%2f%26gt%3b%26lt%3battribute%20name%3d%22seera_measurestartefcvdate%22%20%2f%26gt%3b%26lt%3battribute%20name%3d%22seera_measureendefcvdate%22%20%2f%26gt%3b%26lt%3battribute%20name%3d%22seera_measuretype%22%20%2f%26gt%3b%26lt%3battribute%20name%3d%22seera_measureid%22%20%2f%26gt%3b%26lt%3battribute%20name%3d%22seera_groupcategory%22%20%2f%26gt%3b%26lt%3battribute%20name%3d%22seera_categoryoptions%22%20%2f%26gt%3b%26lt%3battribute%20name%3d%22seera_fueltypesaved%22%20%2f%26gt%3b%26lt%3battribute%20name%3d%22createdon%22%20%2f%26gt%3b%26lt%3battribute%20name%3d%22seera_internalfundingsourceid%22%20%2f%26gt%3b%26lt%3battribute%20name%3d%22seera_measuremasterid%22%20%2f%26gt%3b%26lt%3battribute%20name%3d%22seera_measureid%22%20%2f%26gt%3b%26lt%3battribute%20name%3d%22seera_name%22%20%2f%26gt%3b%26lt%3battribute%20name%3d%22seera_measurestartefcvdate%22%20%2f%26gt%3b%26lt%3battribute%20name%3d%22seera_measureendefcvdate%22%20%2f%26gt%3b%26lt%3battribute%20name%3d%22seera_measuretype%22%20%2f%26gt%3b%26lt%3battribute%20name%3d%22seera_groupcategory%22%20%2f%26gt%3b%26lt%3battribute%20name%3d%22seera_categoryoptions%22%20%2f%26gt%3b%26lt%3battribute%20name%3d%22seera_fueltypesaved%22%20%2f%26gt%3b%26lt%3battribute%20name%3d%22seera_internalfundingsourceid%22%20%2f%26gt%3b%26lt%3battribute%20name%3d%22createdon%22%20%2f%26gt%3b%26lt%3bfilter%20type%3d%22and%22%26gt%3b%26lt%3bcondition%20attribute%3d%22statecode%22%20operator%3d%22eq%22%20value%3d%220%22%20%2f%26gt%3b%26lt%3bcondition%20attribute%3d%22seera_measuretype%22%20operator%3d%22eq%22%20value%3d%22234840002%22%20%2f%26gt%3b%26lt%3bfilter%20type%3d%22or%22%26gt%3b%26lt%3bcondition%20attribute%3d%22seera_measureendefcvdate%22%20operator%3d%22next-x-years%22%20value%3d%22100%22%20%2f%26gt%3b%26lt%3bcondition%20attribute%3d%22seera_measureendefcvdate%22%20operator%3d%22null%22%20%2f%26gt%3b%26lt%3b%2ffilter%26gt%3b%26lt%3b%2ffilter%26gt%3b%26lt%3border%20attribute%3d%22seera_name%22%20descending%3d%22false%22%20%2f%26gt%3b%26lt%3b%2fentity%26gt%3b%26lt%3b%2ffetch%26gt%3b%3c%2feffectiveFetchXml%3e%3cLayoutStyle%3eGridList%3c%2fLayoutStyle%3e%3cenableFilters%3e1%3c%2fenableFilters%3e%3cisTurboForm%3e0%3c%2fisTurboForm%3e%3c%2fparameters%3e%3ccolumns%3e%3ccolumn%20width%3d%22125%22%20isHidden%3d%22false%22%20isMetadataBound%3d%22true%22%20isSortable%3d%22true%22%20label%3d%22Measure%20Master%20ID%22%20fieldname%3d%22seera_measureid%22%20entityname%3d%22seera_measuremaster%22%20renderertype%3d%22nvarchar%22%3eseera_measureid%3c%2fcolumn%3e%3ccolumn%20width%3d%22300%22%20isHidden%3d%22false%22%20isMetadataBound%3d%22true%22%20isSortable%3d%22true%22%20label%3d%22Measure%20Master%20Name%22%20fieldname%3d%22seera_name%22%20entityname%3d%22seera_measuremaster%22%20renderertype%3d%22Crm.PrimaryField%22%3eseera_name%3c%2fcolumn%3e%3ccolumn%20width%3d%22100%22%20isHidden%3d%22false%22%20isMetadataBound%3d%22true%22%20isSortable%3d%22true%22%20label%3d%22Start%20Date%22%20fieldname%3d%22seera_measurestartefcvdate%22%20entityname%3d%22seera_measuremaster%22%20renderertype%3d%22datetime%22%3eseera_measurestartefcvdate%3c%2fcolumn%3e%3ccolumn%20width%3d%22100%22%20isHidden%3d%22false%22%20isMetadataBound%3d%22true%22%20isSortable%3d%22true%22%20label%3d%22End%20Date%22%20fieldname%3d%22seera_measureendefcvdate%22%20entityname%3d%22seera_measuremaster%22%20renderertype%3d%22datetime%22%3eseera_measureendefcvdate%3c%2fcolumn%3e%3ccolumn%20width%3d%22100%22%20isHidden%3d%22false%22%20isMetadataBound%3d%22true%22%20isSortable%3d%22true%22%20label%3d%22Measure%20Type%22%20fieldname%3d%22seera_measuretype%22%20entityname%3d%22seera_measuremaster%22%20renderertype%3d%22picklist%22%3eseera_measuretype%3c%2fcolumn%3e%3ccolumn%20width%3d%22125%22%20isHidden%3d%22false%22%20isMetadataBound%3d%22true%22%20isSortable%3d%22true%22%20label%3d%22Group%22%20fieldname%3d%22seera_groupcategory%22%20entityname%3d%22seera_measuremaster%22%20renderertype%3d%22picklist%22%3eseera_groupcategory%3c%2fcolumn%3e%3ccolumn%20width%3d%22150%22%20isHidden%3d%22false%22%20isMetadataBound%3d%22true%22%20isSortable%3d%22true%22%20label%3d%22Category%22%20fieldname%3d%22seera_categoryoptions%22%20entityname%3d%22seera_measuremaster%22%20renderertype%3d%22picklist%22%3eseera_categoryoptions%3c%2fcolumn%3e%3ccolumn%20width%3d%22100%22%20isHidden%3d%22false%22%20isMetadataBound%3d%22true%22%20isSortable%3d%22true%22%20label%3d%22Fuel%20Type%20Saved%22%20fieldname%3d%22seera_fueltypesaved%22%20entityname%3d%22seera_measuremaster%22%20renderertype%3d%22picklist%22%3eseera_fueltypesaved%3c%2fcolumn%3e%3ccolumn%20width%3d%22150%22%20isHidden%3d%22false%22%20isMetadataBound%3d%22true%22%20isSortable%3d%22true%22%20label%3d%22Internal%20Funding%20Source%22%20fieldname%3d%22seera_internalfundingsourceid%22%20entityname%3d%22seera_measuremaster%22%20renderertype%3d%22lookup%22%3eseera_internalfundingsourceid%3c%2fcolumn%3e%3ccolumn%20width%3d%22100%22%20isHidden%3d%22false%22%20isMetadataBound%3d%22true%22%20isSortable%3d%22true%22%20label%3d%22Created%20On%22%20fieldname%3d%22createdon%22%20entityname%3d%22seera_measuremaster%22%20renderertype%3d%22datetime%22%3ecreatedon%3c%2fcolumn%3e%3c%2fcolumns%3e%3c%2fgrid%3e&amp;fetchXml=%3cfetch%20version%3d%221.0%22%20output-format%3d%22xml-platform%22%20mapping%3d%22logical%22%20distinct%3d%22false%22%3e%3centity%20name%3d%22seera_measuremaster%22%3e%3cattribute%20name%3d%22seera_name%22%2f%3e%3cattribute%20name%3d%22seera_measurestartefcvdate%22%2f%3e%3cattribute%20name%3d%22seera_measureendefcvdate%22%2f%3e%3cattribute%20name%3d%22seera_measuretype%22%2f%3e%3cattribute%20name%3d%22seera_measureid%22%2f%3e%3cattribute%20name%3d%22seera_groupcategory%22%2f%3e%3cattribute%20name%3d%22seera_categoryoptions%22%2f%3e%3cattribute%20name%3d%22seera_fueltypesaved%22%2f%3e%3cattribute%20name%3d%22createdon%22%2f%3e%3cattribute%20name%3d%22seera_internalfundingsourceid%22%2f%3e%3cattribute%20name%3d%22seera_measuremasterid%22%2f%3e%3corder%20attribute%3d%22seera_name%22%20descending%3d%22false%22%2f%3e%3cfilter%20type%3d%22and%22%3e%3ccondition%20attribute%3d%22statecode%22%20operator%3d%22eq%22%20value%3d%220%22%2f%3e%3cfilter%20type%3d%22or%22%3e%3ccondition%20attribute%3d%22seera_measureendefcvdate%22%20operator%3d%22next-x-years%22%20value%3d%22100%22%2f%3e%3ccondition%20attribute%3d%22seera_measureendefcvdate%22%20operator%3d%22null%22%2f%3e%3c%2ffilter%3e%3ccondition%20attribute%3d%22seera_measuretype%22%20operator%3d%22eq%22%20value%3d%22234840002%22%2f%3e%3c%2ffilter%3e%3c%2fentity%3e%3c%2ffetch%3e&amp;layoutXml=%3cgrid%20name%3d%22excelGrid%22%20select%3d%220%22%20icon%3d%220%22%20preview%3d%220%22%3e%3crow%20name%3d%22result%22%20id%3d%22seera_measuremasterid%22%3e%3ccell%20name%3d%22seera_measureid%22%20width%3d%22125%22%2f%3e%3ccell%20name%3d%22seera_name%22%20width%3d%22300%22%2f%3e%3ccell%20name%3d%22seera_measurestartefcvdate%22%20width%3d%22100%22%2f%3e%3ccell%20name%3d%22seera_measureendefcvdate%22%20width%3d%22100%22%2f%3e%3ccell%20name%3d%22seera_measuretype%22%20width%3d%22100%22%2f%3e%3ccell%20name%3d%22seera_groupcategory%22%20width%3d%22125%22%2f%3e%3ccell%20name%3d%22seera_categoryoptions%22%20width%3d%22150%22%2f%3e%3ccell%20name%3d%22seera_fueltypesaved%22%20width%3d%22100%22%2f%3e%3ccell%20name%3d%22seera_internalfundingsourceid%22%20width%3d%22150%22%2f%3e%3ccell%20name%3d%22createdon%22%20width%3d%22100%22%2f%3e%3c%2frow%3e%3c%2fgrid%3e&amp;printAllPages=1" htmlFormat="all"/>
  </connection>
</connections>
</file>

<file path=xl/sharedStrings.xml><?xml version="1.0" encoding="utf-8"?>
<sst xmlns="http://schemas.openxmlformats.org/spreadsheetml/2006/main" count="1178" uniqueCount="659">
  <si>
    <t>Application Number</t>
  </si>
  <si>
    <t>Application Name</t>
  </si>
  <si>
    <t>Program</t>
  </si>
  <si>
    <t>LEUP</t>
  </si>
  <si>
    <t>BIP</t>
  </si>
  <si>
    <t>CSF</t>
  </si>
  <si>
    <t>ASG</t>
  </si>
  <si>
    <t>Custom</t>
  </si>
  <si>
    <t>Hybrid</t>
  </si>
  <si>
    <t>Yes</t>
  </si>
  <si>
    <t>No</t>
  </si>
  <si>
    <t>1.5 - year payback</t>
  </si>
  <si>
    <t>50% of estimated cost</t>
  </si>
  <si>
    <t>Single project cap</t>
  </si>
  <si>
    <t>Annual customer cap</t>
  </si>
  <si>
    <t>3 - year annual cap override agreement</t>
  </si>
  <si>
    <t>Other- specify</t>
  </si>
  <si>
    <t>Annual</t>
  </si>
  <si>
    <t>Lifecycle</t>
  </si>
  <si>
    <t>kWh</t>
  </si>
  <si>
    <t>Therms</t>
  </si>
  <si>
    <t>Overall Project Description</t>
  </si>
  <si>
    <t>Measure Name</t>
  </si>
  <si>
    <t>Incremental Cost</t>
  </si>
  <si>
    <t>Full Measure Cost</t>
  </si>
  <si>
    <t>Baseline kW</t>
  </si>
  <si>
    <t>Proposed kW</t>
  </si>
  <si>
    <t>kW Savings (Peak Demand)</t>
  </si>
  <si>
    <t>1st Measure</t>
  </si>
  <si>
    <t>2nd Measure</t>
  </si>
  <si>
    <t>3rd Measure</t>
  </si>
  <si>
    <t>4th Measure</t>
  </si>
  <si>
    <t>5th Measure</t>
  </si>
  <si>
    <t>6th Measure</t>
  </si>
  <si>
    <t>7th Measure</t>
  </si>
  <si>
    <t>8th Measure</t>
  </si>
  <si>
    <r>
      <t xml:space="preserve">per kWh </t>
    </r>
    <r>
      <rPr>
        <i/>
        <sz val="10"/>
        <color theme="1"/>
        <rFont val="Calibri"/>
        <family val="2"/>
        <scheme val="minor"/>
      </rPr>
      <t>(First Year)</t>
    </r>
  </si>
  <si>
    <r>
      <t xml:space="preserve">per Therm </t>
    </r>
    <r>
      <rPr>
        <i/>
        <sz val="10"/>
        <color theme="1"/>
        <rFont val="Calibri"/>
        <family val="2"/>
        <scheme val="minor"/>
      </rPr>
      <t>(First Year)</t>
    </r>
  </si>
  <si>
    <t>Utility Data Summary</t>
  </si>
  <si>
    <t>Customer's Utility Data</t>
  </si>
  <si>
    <t>Month</t>
  </si>
  <si>
    <t>Year</t>
  </si>
  <si>
    <t>Cost</t>
  </si>
  <si>
    <t>$/kWh</t>
  </si>
  <si>
    <t>$/Therm</t>
  </si>
  <si>
    <t>Electric</t>
  </si>
  <si>
    <t>Natural Gas</t>
  </si>
  <si>
    <t>Total</t>
  </si>
  <si>
    <t>Program Information</t>
  </si>
  <si>
    <t>Select from drop-down</t>
  </si>
  <si>
    <t>Project Information</t>
  </si>
  <si>
    <r>
      <t xml:space="preserve">Average EUL </t>
    </r>
    <r>
      <rPr>
        <b/>
        <i/>
        <sz val="10"/>
        <color theme="1"/>
        <rFont val="Calibri"/>
        <family val="2"/>
        <scheme val="minor"/>
      </rPr>
      <t>(years)</t>
    </r>
  </si>
  <si>
    <t>Incentive as % of Project Cost</t>
  </si>
  <si>
    <r>
      <t xml:space="preserve">Average Electric </t>
    </r>
    <r>
      <rPr>
        <i/>
        <sz val="10"/>
        <color theme="1"/>
        <rFont val="Calibri"/>
        <family val="2"/>
        <scheme val="minor"/>
      </rPr>
      <t>($ per kWh)</t>
    </r>
  </si>
  <si>
    <r>
      <t xml:space="preserve">Average Gas </t>
    </r>
    <r>
      <rPr>
        <i/>
        <sz val="10"/>
        <color theme="1"/>
        <rFont val="Calibri"/>
        <family val="2"/>
        <scheme val="minor"/>
      </rPr>
      <t>($ per Therm)</t>
    </r>
  </si>
  <si>
    <t>Actual use data for the latest 12 months is preferred</t>
  </si>
  <si>
    <t>Incentive Type</t>
  </si>
  <si>
    <t>MESP</t>
  </si>
  <si>
    <t>Baseline First-Year kWh</t>
  </si>
  <si>
    <t>Baseline First-Year Therms</t>
  </si>
  <si>
    <t>Proposed First-Year kWh</t>
  </si>
  <si>
    <t>Proposed First-Year Therms</t>
  </si>
  <si>
    <t>Estimated Annual Cost Savings</t>
  </si>
  <si>
    <t>Source</t>
  </si>
  <si>
    <t>Data Source Used</t>
  </si>
  <si>
    <t>U.S. Energy Information Administration</t>
  </si>
  <si>
    <t>State Averages</t>
  </si>
  <si>
    <t>Customer's Actual Use Data</t>
  </si>
  <si>
    <t>Other (specify)</t>
  </si>
  <si>
    <t>If Other, Specify</t>
  </si>
  <si>
    <t>Notes</t>
  </si>
  <si>
    <t>EIA WI Monthly Electricity Price Data</t>
  </si>
  <si>
    <t xml:space="preserve">http://www.eia.gov/electricity/monthly/epm_table_grapher.cfm?t=epmt_5_6_a </t>
  </si>
  <si>
    <t>Interior or 24/7 (On-Peak)</t>
  </si>
  <si>
    <t>Exterior (Off-Peak)</t>
  </si>
  <si>
    <t>EIA WI Yearly Natural Gas Price Data</t>
  </si>
  <si>
    <t>http://www.eia.gov/dnav/ng/ng_sum_lsum_dcu_SWI_a.htm</t>
  </si>
  <si>
    <t>Dollars per kWh</t>
  </si>
  <si>
    <t>Dollars per MCF</t>
  </si>
  <si>
    <t>Dollars per Therm</t>
  </si>
  <si>
    <t>Price Data</t>
  </si>
  <si>
    <t>Explanation</t>
  </si>
  <si>
    <t>Utility Name</t>
  </si>
  <si>
    <t>Account No.</t>
  </si>
  <si>
    <r>
      <rPr>
        <b/>
        <sz val="11"/>
        <color theme="1"/>
        <rFont val="Calibri"/>
        <family val="2"/>
        <scheme val="minor"/>
      </rPr>
      <t>Average</t>
    </r>
    <r>
      <rPr>
        <sz val="11"/>
        <color theme="1"/>
        <rFont val="Calibri"/>
        <family val="2"/>
        <scheme val="minor"/>
      </rPr>
      <t xml:space="preserve"> </t>
    </r>
    <r>
      <rPr>
        <i/>
        <sz val="10"/>
        <color theme="1"/>
        <rFont val="Calibri"/>
        <family val="2"/>
        <scheme val="minor"/>
      </rPr>
      <t>(Note 4)</t>
    </r>
  </si>
  <si>
    <t>kW</t>
  </si>
  <si>
    <t>Don Gall</t>
  </si>
  <si>
    <t>Kevin Kohlbeck</t>
  </si>
  <si>
    <t>Steve Lewellan</t>
  </si>
  <si>
    <t>Joe Cantwell</t>
  </si>
  <si>
    <t>Bill Lumsden</t>
  </si>
  <si>
    <t>Randy Urness</t>
  </si>
  <si>
    <t>Tex Reitter</t>
  </si>
  <si>
    <t>Michael Campos</t>
  </si>
  <si>
    <t>Alex Dodd</t>
  </si>
  <si>
    <t>Measure 1:</t>
  </si>
  <si>
    <t>Measure 2:</t>
  </si>
  <si>
    <t>Measure 3:</t>
  </si>
  <si>
    <t>Richard Feustel</t>
  </si>
  <si>
    <t>HVAC</t>
  </si>
  <si>
    <t>Refrigeration</t>
  </si>
  <si>
    <t>Measure Master ID</t>
  </si>
  <si>
    <t>Measure Master Name</t>
  </si>
  <si>
    <t>Group</t>
  </si>
  <si>
    <t>2368</t>
  </si>
  <si>
    <t>Grain Dryer, Energy Efficient</t>
  </si>
  <si>
    <t>Agriculture</t>
  </si>
  <si>
    <t>409</t>
  </si>
  <si>
    <t>Greenhouse Perimeter Insulation</t>
  </si>
  <si>
    <t>2369</t>
  </si>
  <si>
    <t>Greenhouse Roof Vents</t>
  </si>
  <si>
    <t>2370</t>
  </si>
  <si>
    <t>Greenhouse Thermal blanket</t>
  </si>
  <si>
    <t>2433</t>
  </si>
  <si>
    <t>Irrigation Measure, Not Otherwise Specified</t>
  </si>
  <si>
    <t>2468</t>
  </si>
  <si>
    <t>Milk Pasteurization System, Ag, Electric</t>
  </si>
  <si>
    <t>2469</t>
  </si>
  <si>
    <t>Milk Pasteurization System, Ag, NG</t>
  </si>
  <si>
    <t>2492</t>
  </si>
  <si>
    <t>Plate Heat Exchanger, Milk Pipeline, VFD On Milk Vacuum Pump, Ag</t>
  </si>
  <si>
    <t>2600</t>
  </si>
  <si>
    <t>Thermal Curtain, Not Otherwise Specified</t>
  </si>
  <si>
    <t>2645</t>
  </si>
  <si>
    <t>VFD, Not Otherwise Specified</t>
  </si>
  <si>
    <t>2661</t>
  </si>
  <si>
    <t>Waterer, Livestock, Not Otherwise Specified, Ag</t>
  </si>
  <si>
    <t>2204</t>
  </si>
  <si>
    <t>Boiler Burner, Not Otherwise Specified</t>
  </si>
  <si>
    <t>Boilers &amp; Burners</t>
  </si>
  <si>
    <t>2207</t>
  </si>
  <si>
    <t>Boiler Oxygen Trim Controls</t>
  </si>
  <si>
    <t>2210</t>
  </si>
  <si>
    <t>Boiler System, Automatic Chemical Feed Component</t>
  </si>
  <si>
    <t>2747</t>
  </si>
  <si>
    <t>Boiler, &gt;= 90% AFUE, NG</t>
  </si>
  <si>
    <t>2748</t>
  </si>
  <si>
    <t>Boiler, 85-90% AFUE, NG</t>
  </si>
  <si>
    <t>2213</t>
  </si>
  <si>
    <t>Boiler, Combustion Management System</t>
  </si>
  <si>
    <t>2215</t>
  </si>
  <si>
    <t>Boiler, Flue Gas Heat Recovery</t>
  </si>
  <si>
    <t>2220</t>
  </si>
  <si>
    <t>Boiler, Not Otherwise Specified</t>
  </si>
  <si>
    <t>371</t>
  </si>
  <si>
    <t>Combustion Management System on Boiler</t>
  </si>
  <si>
    <t>2425</t>
  </si>
  <si>
    <t>Insulation, Boiler Plumbing</t>
  </si>
  <si>
    <t>2745</t>
  </si>
  <si>
    <t>Air Sealing</t>
  </si>
  <si>
    <t>Building Shell</t>
  </si>
  <si>
    <t>2228</t>
  </si>
  <si>
    <t>Building Envelope, Glazing Retrofit</t>
  </si>
  <si>
    <t>2229</t>
  </si>
  <si>
    <t>Building Envelope, Not Otherwise Specified</t>
  </si>
  <si>
    <t>2230</t>
  </si>
  <si>
    <t>Building Envelope, Reduce Air Infiltration</t>
  </si>
  <si>
    <t>2232</t>
  </si>
  <si>
    <t>Building Envelope, Window Replacement</t>
  </si>
  <si>
    <t>2690</t>
  </si>
  <si>
    <t>Insulation, Attic</t>
  </si>
  <si>
    <t>2423</t>
  </si>
  <si>
    <t>Insulation, Attic, Not Otherwise Specified</t>
  </si>
  <si>
    <t>2426</t>
  </si>
  <si>
    <t>Insulation, Ceiling</t>
  </si>
  <si>
    <t>2428</t>
  </si>
  <si>
    <t>Insulation, Roof</t>
  </si>
  <si>
    <t>2431</t>
  </si>
  <si>
    <t>Insulation, Wall, Not Otherwise Specified</t>
  </si>
  <si>
    <t>2489</t>
  </si>
  <si>
    <t>Overhead Door Retrofit</t>
  </si>
  <si>
    <t>246</t>
  </si>
  <si>
    <t>Overhead Door Seals</t>
  </si>
  <si>
    <t>2662</t>
  </si>
  <si>
    <t>Weather Stripping Around Doors, Replacement</t>
  </si>
  <si>
    <t>2773</t>
  </si>
  <si>
    <t>Windows, Energy Star</t>
  </si>
  <si>
    <t>223</t>
  </si>
  <si>
    <t>Blower Purge Dryer</t>
  </si>
  <si>
    <t>Compressed Air, Vacuum Pumps</t>
  </si>
  <si>
    <t>2256</t>
  </si>
  <si>
    <t>Compressed Air Heat Recovery, Non-space Heating</t>
  </si>
  <si>
    <t>548</t>
  </si>
  <si>
    <t>Compressed Air Nozzles</t>
  </si>
  <si>
    <t>2260</t>
  </si>
  <si>
    <t>Compressed Air System Isolation</t>
  </si>
  <si>
    <t>2265</t>
  </si>
  <si>
    <t>Compressed Air, Not Otherwise Specified</t>
  </si>
  <si>
    <t>2266</t>
  </si>
  <si>
    <t>Compressed Air, Process Load Reduction</t>
  </si>
  <si>
    <t>2267</t>
  </si>
  <si>
    <t>Compressor, Duct in Outside Air</t>
  </si>
  <si>
    <t>224</t>
  </si>
  <si>
    <t>Cycling Air Dryer</t>
  </si>
  <si>
    <t>525</t>
  </si>
  <si>
    <t>Variable Displacement Compressor</t>
  </si>
  <si>
    <t>2304</t>
  </si>
  <si>
    <t>Domestic Hot Water, Not Otherwise Specified</t>
  </si>
  <si>
    <t>Domestic Hot Water</t>
  </si>
  <si>
    <t>2774</t>
  </si>
  <si>
    <t>Insulation, DHW Plumbing</t>
  </si>
  <si>
    <t>2432</t>
  </si>
  <si>
    <t>Insulation, Water Heater, Not Otherwise Specified</t>
  </si>
  <si>
    <t>2654</t>
  </si>
  <si>
    <t>Water Heater, &gt;90% TE, Condensing, Residential</t>
  </si>
  <si>
    <t>2656</t>
  </si>
  <si>
    <t>Water Heater, Fuel Switching,  Electric to NG</t>
  </si>
  <si>
    <t>2659</t>
  </si>
  <si>
    <t>Water Heater, Not Otherwise Specified</t>
  </si>
  <si>
    <t>2320</t>
  </si>
  <si>
    <t>Food Service, Not Otherwise Specified</t>
  </si>
  <si>
    <t>Food Service</t>
  </si>
  <si>
    <t>2619</t>
  </si>
  <si>
    <t>Ventilation Controls, Kitchen Exhaust Hood</t>
  </si>
  <si>
    <t>2191</t>
  </si>
  <si>
    <t>A/C Coil Cleaning, Ultraviolet</t>
  </si>
  <si>
    <t>309</t>
  </si>
  <si>
    <t>Air Filtration for Exhaust Air System</t>
  </si>
  <si>
    <t>281</t>
  </si>
  <si>
    <t>Air Rotation or Air Turnover Units to Minimize Stratification</t>
  </si>
  <si>
    <t>279</t>
  </si>
  <si>
    <t>Air-Conditioning Economizer, Automatic</t>
  </si>
  <si>
    <t>296</t>
  </si>
  <si>
    <t>Chiller Optimization Controls</t>
  </si>
  <si>
    <t>2247</t>
  </si>
  <si>
    <t>Chiller System, Not Otherwise Specified</t>
  </si>
  <si>
    <t>2248</t>
  </si>
  <si>
    <t>Chiller System, Water Free Cooling Controls and Equipment</t>
  </si>
  <si>
    <t>2755</t>
  </si>
  <si>
    <t>Chiller, High Efficiency, Water Cooled, Replacement</t>
  </si>
  <si>
    <t>2278</t>
  </si>
  <si>
    <t>Demand Limiting Controls</t>
  </si>
  <si>
    <t>289</t>
  </si>
  <si>
    <t>Desiccant Dehumidifier</t>
  </si>
  <si>
    <t>2279</t>
  </si>
  <si>
    <t>Destratification</t>
  </si>
  <si>
    <t>284</t>
  </si>
  <si>
    <t>Exhaust Air Heat Recovery System</t>
  </si>
  <si>
    <t>2319</t>
  </si>
  <si>
    <t>Fans, High Volume Low Speed (HVLS), Not Otherwise Specified</t>
  </si>
  <si>
    <t>2379</t>
  </si>
  <si>
    <t>Heat Recovery, Not Otherwise Specified</t>
  </si>
  <si>
    <t>2381</t>
  </si>
  <si>
    <t>HVAC Controls, Air Side Economizer, Free Cooling</t>
  </si>
  <si>
    <t>2680</t>
  </si>
  <si>
    <t>HVAC Controls, Not Otherwise Specified</t>
  </si>
  <si>
    <t>2382</t>
  </si>
  <si>
    <t>HVAC Controls, Scheduling/Setpoint Optimization</t>
  </si>
  <si>
    <t>2383</t>
  </si>
  <si>
    <t>HVAC Energy Management System</t>
  </si>
  <si>
    <t>2385</t>
  </si>
  <si>
    <t>HVAC, Low Temp System w/ Condensing Boilers</t>
  </si>
  <si>
    <t>2386</t>
  </si>
  <si>
    <t>HVAC, Not Otherwise Specified</t>
  </si>
  <si>
    <t>2387</t>
  </si>
  <si>
    <t>HVAC, Variable Refrigerant Flow/Volume Systems</t>
  </si>
  <si>
    <t>287</t>
  </si>
  <si>
    <t>Mechanical Vent Dampers</t>
  </si>
  <si>
    <t>299</t>
  </si>
  <si>
    <t>Replace Constant Volume HVAC with VAV</t>
  </si>
  <si>
    <t>2539</t>
  </si>
  <si>
    <t>Rooftop Unit</t>
  </si>
  <si>
    <t>2607</t>
  </si>
  <si>
    <t>Ultraviolet, Not Otherwise Specified</t>
  </si>
  <si>
    <t>2609</t>
  </si>
  <si>
    <t>Unit Heater, Not Otherwise Specified</t>
  </si>
  <si>
    <t>2775</t>
  </si>
  <si>
    <t>Ventilation Controls</t>
  </si>
  <si>
    <t>2722</t>
  </si>
  <si>
    <t>Ventilation Controls, Demand Controlled Ventilation</t>
  </si>
  <si>
    <t>2724</t>
  </si>
  <si>
    <t>Ventilation Controls, Exhaust/Supply For Paint/Spray Booth</t>
  </si>
  <si>
    <t>285</t>
  </si>
  <si>
    <t>Ventilation Filtration vs Make Up Air System</t>
  </si>
  <si>
    <t>2233</t>
  </si>
  <si>
    <t>Burners, Recuperative</t>
  </si>
  <si>
    <t>Industrial Ovens and Furnaces</t>
  </si>
  <si>
    <t>2421</t>
  </si>
  <si>
    <t>Industrial Oven or Furnace, Not Otherwise Specified</t>
  </si>
  <si>
    <t>2508</t>
  </si>
  <si>
    <t>Radiant Tube Inserts, Not Otherwise Specified</t>
  </si>
  <si>
    <t>2537</t>
  </si>
  <si>
    <t>Regenerative Thermal Oxidizer (RTO)</t>
  </si>
  <si>
    <t>2435</t>
  </si>
  <si>
    <t>IT Systems, Cold Aisle Containment</t>
  </si>
  <si>
    <t>Information Technology</t>
  </si>
  <si>
    <t>2436</t>
  </si>
  <si>
    <t>IT Systems, Not Otherwise Specified</t>
  </si>
  <si>
    <t>2438</t>
  </si>
  <si>
    <t>IT Systems, Server Consolidation</t>
  </si>
  <si>
    <t>2440</t>
  </si>
  <si>
    <t>IT Systems, Server Virtualization, Not Otherwise Specified</t>
  </si>
  <si>
    <t>2441</t>
  </si>
  <si>
    <t>IT Systems, Uninterruptible Power Supply</t>
  </si>
  <si>
    <t>2443</t>
  </si>
  <si>
    <t>Laundry Equipment - Not Otherwise Specified</t>
  </si>
  <si>
    <t>Laundry</t>
  </si>
  <si>
    <t>232</t>
  </si>
  <si>
    <t>Laundry Heat Recovery</t>
  </si>
  <si>
    <t>2444</t>
  </si>
  <si>
    <t>Laundry, Not Otherwise Specified</t>
  </si>
  <si>
    <t>2274</t>
  </si>
  <si>
    <t>Daylighting Controls, Automatic</t>
  </si>
  <si>
    <t>Lighting</t>
  </si>
  <si>
    <t>2275</t>
  </si>
  <si>
    <t>Delamping, Not Otherwise Specified</t>
  </si>
  <si>
    <t>2765</t>
  </si>
  <si>
    <t>HID, Not Otherwise Specified</t>
  </si>
  <si>
    <t>2676</t>
  </si>
  <si>
    <t>High Intensity Discharge Lighting, Not Otherwise Specified</t>
  </si>
  <si>
    <t>2420</t>
  </si>
  <si>
    <t>Induction Lighting, Not Otherwise Specified</t>
  </si>
  <si>
    <t>2455</t>
  </si>
  <si>
    <t>LED, Not Otherwise Specified</t>
  </si>
  <si>
    <t>2459</t>
  </si>
  <si>
    <t>LED, Traffic Lights</t>
  </si>
  <si>
    <t>2461</t>
  </si>
  <si>
    <t>Lighting Controls, Not Otherwise Specified</t>
  </si>
  <si>
    <t>2462</t>
  </si>
  <si>
    <t>Lighting Layout Reconfiguration</t>
  </si>
  <si>
    <t>2463</t>
  </si>
  <si>
    <t>Lighting, Not Otherwise Specified</t>
  </si>
  <si>
    <t>2589</t>
  </si>
  <si>
    <t>T8, CEE,  Not Otherwise Specified</t>
  </si>
  <si>
    <t>2470</t>
  </si>
  <si>
    <t>Motor, Not Otherwise Specified</t>
  </si>
  <si>
    <t>Motors &amp; Drives</t>
  </si>
  <si>
    <t>2970</t>
  </si>
  <si>
    <t>Project Savings Verification</t>
  </si>
  <si>
    <t>New Construction</t>
  </si>
  <si>
    <t>2746</t>
  </si>
  <si>
    <t>Benchmarking</t>
  </si>
  <si>
    <t>Other</t>
  </si>
  <si>
    <t>2493</t>
  </si>
  <si>
    <t>Pool, Not Otherwise Specified</t>
  </si>
  <si>
    <t>Pools</t>
  </si>
  <si>
    <t>2361</t>
  </si>
  <si>
    <t>Furnace, Stack, Melting</t>
  </si>
  <si>
    <t>Process</t>
  </si>
  <si>
    <t>2497</t>
  </si>
  <si>
    <t>Process Heat Recovery, Condensing Heat Exchanger</t>
  </si>
  <si>
    <t>2498</t>
  </si>
  <si>
    <t>Process Heat Recovery, Not Otherwise Specified</t>
  </si>
  <si>
    <t>2499</t>
  </si>
  <si>
    <t>Process, Not Otherwise Specified</t>
  </si>
  <si>
    <t>2504</t>
  </si>
  <si>
    <t>Pumping and Piping System Efficiency Improvement</t>
  </si>
  <si>
    <t>2663</t>
  </si>
  <si>
    <t>Welder, Replace w/ High Efficiency Unit</t>
  </si>
  <si>
    <t>2268</t>
  </si>
  <si>
    <t>Cooler Curtain</t>
  </si>
  <si>
    <t>315</t>
  </si>
  <si>
    <t>Cooler Economizer</t>
  </si>
  <si>
    <t>2270</t>
  </si>
  <si>
    <t>Cooler Night Covers</t>
  </si>
  <si>
    <t>2313</t>
  </si>
  <si>
    <t>ECM Motor, Not Otherwise Specified</t>
  </si>
  <si>
    <t>2723</t>
  </si>
  <si>
    <t>Evaporative Condensers Replace Air-Cooled Condensers</t>
  </si>
  <si>
    <t>2377</t>
  </si>
  <si>
    <t>Heat Recovery, Compressor Heat Used For Space Heating</t>
  </si>
  <si>
    <t>2378</t>
  </si>
  <si>
    <t>Heat Recovery, Compressor Heat Used To Pre-heat DHW</t>
  </si>
  <si>
    <t>2464</t>
  </si>
  <si>
    <t>Mechanical Sub-Cooling</t>
  </si>
  <si>
    <t>2511</t>
  </si>
  <si>
    <t>Refrigeration Economizer, Ambient Subcooling</t>
  </si>
  <si>
    <t>312</t>
  </si>
  <si>
    <t>Refrigeration Waste Heat Recovery</t>
  </si>
  <si>
    <t>2517</t>
  </si>
  <si>
    <t>Refrigeration, Central Parallel Rack System Replacing Individual Units</t>
  </si>
  <si>
    <t>2518</t>
  </si>
  <si>
    <t>Refrigeration, Defrost Controls</t>
  </si>
  <si>
    <t>2519</t>
  </si>
  <si>
    <t>Refrigeration, Liquid Pressure Amplifiers</t>
  </si>
  <si>
    <t>2520</t>
  </si>
  <si>
    <t>Refrigeration, Not Otherwise Specified</t>
  </si>
  <si>
    <t>2976</t>
  </si>
  <si>
    <t>Project Savings Verification, Renewable Group 1</t>
  </si>
  <si>
    <t>Renewable Energy</t>
  </si>
  <si>
    <t>2727</t>
  </si>
  <si>
    <t>Aeration, Not Otherwise Specified</t>
  </si>
  <si>
    <t>Waste Water Treatment</t>
  </si>
  <si>
    <t>212</t>
  </si>
  <si>
    <t>Coarse Bubble Aeration</t>
  </si>
  <si>
    <t>2505</t>
  </si>
  <si>
    <t>Pumping, Shift To Off-peak</t>
  </si>
  <si>
    <t>2650</t>
  </si>
  <si>
    <t>Waste Water Treatment, Not Otherwise Specified</t>
  </si>
  <si>
    <t>2664</t>
  </si>
  <si>
    <t>Well and Pump Installation</t>
  </si>
  <si>
    <t>Ag ID</t>
  </si>
  <si>
    <t>B&amp;B ID</t>
  </si>
  <si>
    <t>BS ID</t>
  </si>
  <si>
    <t>CA ID</t>
  </si>
  <si>
    <t>DHW ID</t>
  </si>
  <si>
    <t>FS ID</t>
  </si>
  <si>
    <t>HVAC ID</t>
  </si>
  <si>
    <t>IOF ID</t>
  </si>
  <si>
    <t>IT ID</t>
  </si>
  <si>
    <t>LDR ID</t>
  </si>
  <si>
    <t>LGT ID</t>
  </si>
  <si>
    <t>M&amp;D ID</t>
  </si>
  <si>
    <t>NC ID</t>
  </si>
  <si>
    <t>O ID</t>
  </si>
  <si>
    <t>PO ID</t>
  </si>
  <si>
    <t>PR ID</t>
  </si>
  <si>
    <t>RF ID</t>
  </si>
  <si>
    <t>WWT ID</t>
  </si>
  <si>
    <t>RE ID</t>
  </si>
  <si>
    <t>Measure_Group</t>
  </si>
  <si>
    <t>Boilers_Burners</t>
  </si>
  <si>
    <t>Building_Shell</t>
  </si>
  <si>
    <t>Compressed_Air_Vacuum_Pumps</t>
  </si>
  <si>
    <t>Domestic_Hot_Water</t>
  </si>
  <si>
    <t>Food_Service</t>
  </si>
  <si>
    <t>Industrial_Ovens_and_Furnaces</t>
  </si>
  <si>
    <t>Information_Technology</t>
  </si>
  <si>
    <t>New_Construction</t>
  </si>
  <si>
    <t>Renewable_Energy</t>
  </si>
  <si>
    <t>Waste_Water_Treatment</t>
  </si>
  <si>
    <t>Motors_Drives</t>
  </si>
  <si>
    <t>Pick Specific Measure</t>
  </si>
  <si>
    <t>Pick_from_Measure_Group</t>
  </si>
  <si>
    <t>Measure ID</t>
  </si>
  <si>
    <t>Tim Hasbargen</t>
  </si>
  <si>
    <t>Paul Kling</t>
  </si>
  <si>
    <t>Retrocommissioning Core Program Workbook Instructions</t>
  </si>
  <si>
    <t>1)</t>
  </si>
  <si>
    <t>Save the workbook in the format "Client - Site Address - Proposed Phase".  Example; "CompanyName-1284 W State St Milwaukee 53233-Proposed.xls"</t>
  </si>
  <si>
    <t>2)</t>
  </si>
  <si>
    <t>3)</t>
  </si>
  <si>
    <t>4)</t>
  </si>
  <si>
    <t>5)</t>
  </si>
  <si>
    <t>6)</t>
  </si>
  <si>
    <t>7)</t>
  </si>
  <si>
    <t>9)</t>
  </si>
  <si>
    <t>10)</t>
  </si>
  <si>
    <t>RCx</t>
  </si>
  <si>
    <t>Overall Site Description</t>
  </si>
  <si>
    <t>-Describe facility square footage, age, and scope of study</t>
  </si>
  <si>
    <t>Measure 4:</t>
  </si>
  <si>
    <t>Measure 5:</t>
  </si>
  <si>
    <t>Measure 6:</t>
  </si>
  <si>
    <t>Measure 7:</t>
  </si>
  <si>
    <t>Measure 8:</t>
  </si>
  <si>
    <t xml:space="preserve">- Provide a detailed description of the overall project.
- Explain exactly how energy savings resulting from the energy efficiency improvement(s) are being accomplished.
- Include key details such as temperatures, pressures, dimensions, flow rates, speeds, operating hours, weights, concentrations, and other physical parameters associated with producing the energy savings.
- Provide a separate description for each Measure.
-Explain assumptions and calculations                                  - Measure Numbers must be consistent with Measure Summary tab.
</t>
  </si>
  <si>
    <t>Enrollment Date</t>
  </si>
  <si>
    <t>Implementation Start Date</t>
  </si>
  <si>
    <t>Project Street Address</t>
  </si>
  <si>
    <t>Project City</t>
  </si>
  <si>
    <t>Project Zip Code</t>
  </si>
  <si>
    <t>Payment Street Address</t>
  </si>
  <si>
    <t>Payment City</t>
  </si>
  <si>
    <t>Payment Zip Code</t>
  </si>
  <si>
    <t>Payment Attention To:</t>
  </si>
  <si>
    <t>Customer Contact Name</t>
  </si>
  <si>
    <t>Customer Contact Phone</t>
  </si>
  <si>
    <t>Customer Contact email</t>
  </si>
  <si>
    <t>Service Provider Company</t>
  </si>
  <si>
    <t>Customer Account Name</t>
  </si>
  <si>
    <t>Customer Account Tax ID</t>
  </si>
  <si>
    <t>Implementation Completion Date</t>
  </si>
  <si>
    <t>Service Provider Contact Name</t>
  </si>
  <si>
    <t>Service Provider Contact Phone</t>
  </si>
  <si>
    <t>Service Provider Contact Email</t>
  </si>
  <si>
    <t>Workbook Template Valid Through 12-31-2018</t>
  </si>
  <si>
    <t>Once you have completed the RCx audit and selected measures to implement, submit a Proposed Phase Workbook for pre-approval BEFORE starting implementation:</t>
  </si>
  <si>
    <t>Use the Approved Proposed Phase Workbook, add tabs for M&amp;V data, adjust calculations accordingly.</t>
  </si>
  <si>
    <t>Retrocommissioning Core Program Workbook Calculation Rules - Quick Reference</t>
  </si>
  <si>
    <t>The following guidelines are an outline of best practices for documenting energy savings calculations for this Retrocommissioning Program.  </t>
  </si>
  <si>
    <t xml:space="preserve">Follow these when developing calculations for submission to focus on energy. This will ensure quicker program processing of applications, </t>
  </si>
  <si>
    <t xml:space="preserve">better documentation for customers, and ensure that savings achieved by the focus on energy Retrocommissioning program meet the requirements of third party program auditors. </t>
  </si>
  <si>
    <t>If you have questions about the best way to document a measure, please contact your focus on energy representative prior to investing time or resources.</t>
  </si>
  <si>
    <t>https://focusonenergy.com/business/efficient-facilities/retrocommissioning</t>
  </si>
  <si>
    <t>Calculations must be submitted within an excel spreadsheet unless prior approval has been granted by implementer.</t>
  </si>
  <si>
    <t>Provide units clearly documented for all numbers.</t>
  </si>
  <si>
    <t>All cells within the spreadsheet must include a source with a clear description, e.g. measured, calculated, customer estimate if a source is not provided then the number must be linked</t>
  </si>
  <si>
    <t xml:space="preserve"> to other cells that are.  See example below in 11).</t>
  </si>
  <si>
    <t xml:space="preserve">Document sources whenever possible, e.g. scanned copies of relevant spec sheet sections, photos of tool readings, screen shots, photos of nameplates, web links to referenced sources, </t>
  </si>
  <si>
    <t>customer emails, etc.</t>
  </si>
  <si>
    <t>Measured data must sufficiently reflect operating conditions.*</t>
  </si>
  <si>
    <t>8)</t>
  </si>
  <si>
    <t>The same calculation method must be used to calculate before and after project energy consumption.</t>
  </si>
  <si>
    <t>For calculations involving BIN data use TMY3 Data that corresponds best to the project location.</t>
  </si>
  <si>
    <t xml:space="preserve">Assumptions upon assumptions are not allowed, e.g. square footage to calculate air flow and then air flow to calculate horsepower.  For this case it is allowed to measure air flow and static </t>
  </si>
  <si>
    <t>pressure to calculate horsepower.</t>
  </si>
  <si>
    <t>11)</t>
  </si>
  <si>
    <t>Description</t>
  </si>
  <si>
    <t>Value</t>
  </si>
  <si>
    <t>Units</t>
  </si>
  <si>
    <t>Baseline Equipment Output (kWh / Part)</t>
  </si>
  <si>
    <t>Supply Voltage</t>
  </si>
  <si>
    <t>Voltage AC</t>
  </si>
  <si>
    <t>Equipment Specification Data</t>
  </si>
  <si>
    <t>Amps</t>
  </si>
  <si>
    <t>Avg. Trended Amps for 1 hour</t>
  </si>
  <si>
    <t>Power Factor</t>
  </si>
  <si>
    <t>Percent</t>
  </si>
  <si>
    <t>Assumed</t>
  </si>
  <si>
    <t>Total Full Load kW</t>
  </si>
  <si>
    <t>Calculated</t>
  </si>
  <si>
    <t>Avg. Parts / Hour</t>
  </si>
  <si>
    <t>Parts / Hour</t>
  </si>
  <si>
    <t>Customer Observation</t>
  </si>
  <si>
    <t>Avg. Hours / Part</t>
  </si>
  <si>
    <t>Hours / Part</t>
  </si>
  <si>
    <t>Avg. Element On-time / Part Forming Time</t>
  </si>
  <si>
    <t>Time / Part Element is on</t>
  </si>
  <si>
    <t>Hours</t>
  </si>
  <si>
    <t>Avg. kWh / Part</t>
  </si>
  <si>
    <t>kWh / Part</t>
  </si>
  <si>
    <t>*For guidance, see California Commissioning Collaborative, Guidelines for Verifying Savings from Commissioning Existing Buildings, Methods 2 and 3.  http://www.cacx.org/</t>
  </si>
  <si>
    <t>Verification plan</t>
  </si>
  <si>
    <t xml:space="preserve">- Provide a detailed description of the plans to verify savings,
- Describe trend data and BAS screenshots that will be provided by referencing the corresponding baseline data that has been provided within this workbook. 
</t>
  </si>
  <si>
    <t>Attach Audit Invoices and supporting documentation for implementation Costs</t>
  </si>
  <si>
    <t>Implementation</t>
  </si>
  <si>
    <t>Measure Number</t>
  </si>
  <si>
    <t>Audit Costs</t>
  </si>
  <si>
    <t>Audit Cost</t>
  </si>
  <si>
    <t>Invoiced Audit Cost</t>
  </si>
  <si>
    <t>Proposed Phase Estimated Implementation Costs</t>
  </si>
  <si>
    <t>Verification Phase Actual Implementation Costs</t>
  </si>
  <si>
    <t>Estimated Implementation Cost</t>
  </si>
  <si>
    <t>Actual Implementation Cost</t>
  </si>
  <si>
    <t>Total Estimated Costs</t>
  </si>
  <si>
    <t>Total Actual Costs</t>
  </si>
  <si>
    <t>Total Estimated First Year kWh Savings</t>
  </si>
  <si>
    <t>Total Estimated First Year therm Savings</t>
  </si>
  <si>
    <r>
      <t xml:space="preserve">Implementation Probability </t>
    </r>
    <r>
      <rPr>
        <i/>
        <sz val="10"/>
        <color theme="1"/>
        <rFont val="Calibri"/>
        <family val="2"/>
        <scheme val="minor"/>
      </rPr>
      <t>(%)</t>
    </r>
  </si>
  <si>
    <t>PROPOSED Phase Incentive Calculation</t>
  </si>
  <si>
    <t>Total Costs</t>
  </si>
  <si>
    <t>Total Incentive Unit Rates</t>
  </si>
  <si>
    <t>1st Payment Incentive Unit Rates</t>
  </si>
  <si>
    <t>Estimated Total incentive</t>
  </si>
  <si>
    <t>1st Payment</t>
  </si>
  <si>
    <t>VERIFICATION Phase Incentive Calculation</t>
  </si>
  <si>
    <t>Total Verified First Year kWh Savings</t>
  </si>
  <si>
    <t>Total Verified First Year therm Savings</t>
  </si>
  <si>
    <t>Actual First Payment</t>
  </si>
  <si>
    <t>Final Total incentive</t>
  </si>
  <si>
    <t>1st Payment due</t>
  </si>
  <si>
    <t>Remaining 2nd Payment due</t>
  </si>
  <si>
    <t>Facility</t>
  </si>
  <si>
    <t>Building Type</t>
  </si>
  <si>
    <t>Measure Description :</t>
  </si>
  <si>
    <t>System</t>
  </si>
  <si>
    <t>Subsystem</t>
  </si>
  <si>
    <t>Location</t>
  </si>
  <si>
    <t>ASHRAE Climate Zone</t>
  </si>
  <si>
    <t>TMY3 Weather File</t>
  </si>
  <si>
    <t>Electric Energy Savings</t>
  </si>
  <si>
    <t>kWh/yr</t>
  </si>
  <si>
    <t>Gas Energy Savings</t>
  </si>
  <si>
    <t>therms/yr</t>
  </si>
  <si>
    <t>Demand Savings</t>
  </si>
  <si>
    <t>Cost Savings</t>
  </si>
  <si>
    <t>$/yr</t>
  </si>
  <si>
    <t>Measure Cost</t>
  </si>
  <si>
    <t>$</t>
  </si>
  <si>
    <t>Simple Payback Period</t>
  </si>
  <si>
    <t>years</t>
  </si>
  <si>
    <t>Incentive</t>
  </si>
  <si>
    <t>Adjusted Payback Period</t>
  </si>
  <si>
    <t>Electric Energy Use</t>
  </si>
  <si>
    <t>Gas Energy Use</t>
  </si>
  <si>
    <t>Electric Demand</t>
  </si>
  <si>
    <t>EQ1</t>
  </si>
  <si>
    <t>EQ2</t>
  </si>
  <si>
    <t>EQ3</t>
  </si>
  <si>
    <t>EQ4</t>
  </si>
  <si>
    <t>EQ5</t>
  </si>
  <si>
    <t xml:space="preserve">
</t>
  </si>
  <si>
    <t>Provide the following:</t>
  </si>
  <si>
    <t>Provide a description of the project and measures on the "Project Description" tab.</t>
  </si>
  <si>
    <t>Read and understand the  RSP training materials provided as separate program documents before using this outline.</t>
  </si>
  <si>
    <t xml:space="preserve">Refer to Program reviewers for acceptable assumptions that may be used when measurements are unavailable. </t>
  </si>
  <si>
    <t>12)</t>
  </si>
  <si>
    <t>Below is an example of how to label sources and units.</t>
  </si>
  <si>
    <t>Enter the information requested in the "General Information" tab.</t>
  </si>
  <si>
    <r>
      <t xml:space="preserve">Estimated Savings - Use for </t>
    </r>
    <r>
      <rPr>
        <b/>
        <sz val="14"/>
        <color rgb="FFFF0000"/>
        <rFont val="Calibri"/>
        <family val="2"/>
        <scheme val="minor"/>
      </rPr>
      <t>PROPOSED</t>
    </r>
    <r>
      <rPr>
        <b/>
        <sz val="14"/>
        <rFont val="Calibri"/>
        <family val="2"/>
        <scheme val="minor"/>
      </rPr>
      <t xml:space="preserve"> Phase Workbook</t>
    </r>
  </si>
  <si>
    <t>Provide Data from Energy Star Portfolio Manager on "Energy Star" Tab (optional)</t>
  </si>
  <si>
    <t>Link the appropriate data from your new tabs to the "Measure Summary" Tab.  Populate the "Estimated Savings" table and leave the "Verified Savings" table blank.</t>
  </si>
  <si>
    <t>• If you prefer, see "M1 legacy tab" for the old RCx workbook summary tables (optional)</t>
  </si>
  <si>
    <t>• Populate the "Verified Savings" table and leave the "Estimated Savings" table as is.</t>
  </si>
  <si>
    <t>Populate the Audit Cost in the "Project Costs" tab.  Attach paid invoices for the audit and any supporting proposals for implementation costs.</t>
  </si>
  <si>
    <r>
      <t xml:space="preserve">Estimated Energy Savings </t>
    </r>
    <r>
      <rPr>
        <b/>
        <sz val="11"/>
        <color rgb="FFFF0000"/>
        <rFont val="Calibri"/>
        <family val="2"/>
        <scheme val="minor"/>
      </rPr>
      <t>PROPOSED</t>
    </r>
    <r>
      <rPr>
        <b/>
        <sz val="11"/>
        <rFont val="Calibri"/>
        <family val="2"/>
        <scheme val="minor"/>
      </rPr>
      <t xml:space="preserve"> Phase</t>
    </r>
  </si>
  <si>
    <r>
      <t xml:space="preserve">Peak Demand Savings </t>
    </r>
    <r>
      <rPr>
        <i/>
        <sz val="10"/>
        <color theme="1"/>
        <rFont val="Calibri"/>
        <family val="2"/>
        <scheme val="minor"/>
      </rPr>
      <t>(kW)</t>
    </r>
  </si>
  <si>
    <r>
      <rPr>
        <b/>
        <sz val="11"/>
        <color rgb="FFFF0000"/>
        <rFont val="Calibri"/>
        <family val="2"/>
        <scheme val="minor"/>
      </rPr>
      <t>PROPOSED</t>
    </r>
    <r>
      <rPr>
        <b/>
        <sz val="11"/>
        <rFont val="Calibri"/>
        <family val="2"/>
        <scheme val="minor"/>
      </rPr>
      <t xml:space="preserve"> Phase Incentives</t>
    </r>
  </si>
  <si>
    <t>Estimated Total Incentive</t>
  </si>
  <si>
    <t>Total Estimated Savings</t>
  </si>
  <si>
    <t>Verified Annual Cost Savings</t>
  </si>
  <si>
    <t>Verified First-Year kWh</t>
  </si>
  <si>
    <t>Verified First-Year Therms</t>
  </si>
  <si>
    <t>Estimated First Year kWh Savings</t>
  </si>
  <si>
    <t>Estimated First Year Therm Savings</t>
  </si>
  <si>
    <t>Verified First Year kWh Savings</t>
  </si>
  <si>
    <t>Verified First Year Therm Savings</t>
  </si>
  <si>
    <t>Once you have completed implementation, submit an Implementation Phase Workbook</t>
  </si>
  <si>
    <r>
      <rPr>
        <b/>
        <sz val="11"/>
        <color rgb="FFFF0000"/>
        <rFont val="Calibri"/>
        <family val="2"/>
        <scheme val="minor"/>
      </rPr>
      <t>IMPLEMENTATION</t>
    </r>
    <r>
      <rPr>
        <b/>
        <sz val="11"/>
        <rFont val="Calibri"/>
        <family val="2"/>
        <scheme val="minor"/>
      </rPr>
      <t xml:space="preserve"> Phase Incentives</t>
    </r>
  </si>
  <si>
    <r>
      <t xml:space="preserve">Estimated Energy Savings </t>
    </r>
    <r>
      <rPr>
        <b/>
        <sz val="11"/>
        <color rgb="FFFF0000"/>
        <rFont val="Calibri"/>
        <family val="2"/>
        <scheme val="minor"/>
      </rPr>
      <t>IMPLEMENTATION</t>
    </r>
    <r>
      <rPr>
        <b/>
        <sz val="11"/>
        <rFont val="Calibri"/>
        <family val="2"/>
        <scheme val="minor"/>
      </rPr>
      <t xml:space="preserve"> Phase</t>
    </r>
  </si>
  <si>
    <r>
      <t xml:space="preserve">Verified Savings - Use for </t>
    </r>
    <r>
      <rPr>
        <b/>
        <sz val="14"/>
        <color rgb="FFFF0000"/>
        <rFont val="Calibri"/>
        <family val="2"/>
        <scheme val="minor"/>
      </rPr>
      <t>IMPLEMENTATION</t>
    </r>
    <r>
      <rPr>
        <b/>
        <sz val="14"/>
        <rFont val="Calibri"/>
        <family val="2"/>
        <scheme val="minor"/>
      </rPr>
      <t xml:space="preserve"> Phase Workbook</t>
    </r>
  </si>
  <si>
    <t>Total Verified Savings</t>
  </si>
  <si>
    <t>Final Total Incentive</t>
  </si>
  <si>
    <t>Maximum Incentive based on costs</t>
  </si>
  <si>
    <t>Maximum Incentive based on savings</t>
  </si>
  <si>
    <t>Maximum Incentive, based on savings</t>
  </si>
  <si>
    <t>Maximum Incentive, based on costs</t>
  </si>
  <si>
    <t>Maximum 1st Payment, based on savings</t>
  </si>
  <si>
    <t>Maximum 1st Payment, based on costs</t>
  </si>
  <si>
    <t>Estimated Payback w/o Incentive</t>
  </si>
  <si>
    <t>Estimated Payback w/ Incentive</t>
  </si>
  <si>
    <t>Create new tabs for calculations, supporting documentation, and, if necessary, supplemental summary tabs to clearly convey calculation methods and results.</t>
  </si>
  <si>
    <t>Full Load Amperage</t>
  </si>
  <si>
    <t>Measured data to determine the baseline and verified energy consumption will be expected in all possible instances show how energy use has been reduced.</t>
  </si>
  <si>
    <t>Insert Energy Star data here before and after the project (optional)</t>
  </si>
  <si>
    <t>Create a Verification monitoring plan on the "Verification Plan" tab.</t>
  </si>
  <si>
    <t>Populate the "Utility data" Tab</t>
  </si>
  <si>
    <t xml:space="preserve">• Read and follow the "Calc Guidance" and "M&amp;V Guidance" tabs.  </t>
  </si>
  <si>
    <r>
      <rPr>
        <b/>
        <sz val="11"/>
        <color rgb="FFFFFFFF"/>
        <rFont val="Calibri"/>
        <family val="2"/>
      </rPr>
      <t>GUIDELINES  FOR  UTILIZING  DATA  SOURCES:</t>
    </r>
  </si>
  <si>
    <t>All numerical data used to calculate energy savings must include a source. There are a variety of sources used while estimating energy savings.  Each source of information is appropriate in certain situations and not appropriate in others.  The following table shows when it is appropriate to use difference sources and how to properly document the source.</t>
  </si>
  <si>
    <r>
      <rPr>
        <b/>
        <sz val="10"/>
        <color rgb="FFFFFFFF"/>
        <rFont val="Cambria"/>
        <family val="1"/>
      </rPr>
      <t>Source</t>
    </r>
  </si>
  <si>
    <r>
      <rPr>
        <b/>
        <sz val="10"/>
        <color rgb="FFFFFFFF"/>
        <rFont val="Cambria"/>
        <family val="1"/>
      </rPr>
      <t>When to Use</t>
    </r>
  </si>
  <si>
    <r>
      <rPr>
        <b/>
        <sz val="10"/>
        <color rgb="FFFFFFFF"/>
        <rFont val="Cambria"/>
        <family val="1"/>
      </rPr>
      <t>How to Use</t>
    </r>
  </si>
  <si>
    <r>
      <rPr>
        <b/>
        <sz val="10"/>
        <rFont val="Cambria"/>
        <family val="1"/>
      </rPr>
      <t>Spot measurements of amp draw or kW</t>
    </r>
  </si>
  <si>
    <r>
      <rPr>
        <sz val="10"/>
        <rFont val="Cambria"/>
        <family val="1"/>
      </rPr>
      <t>Acceptable for constant load equipment only.</t>
    </r>
  </si>
  <si>
    <r>
      <rPr>
        <sz val="10"/>
        <rFont val="Cambria"/>
        <family val="1"/>
      </rPr>
      <t xml:space="preserve">- If only amp draws are available, assumptions for power factor may be made with justification.
</t>
    </r>
    <r>
      <rPr>
        <sz val="10"/>
        <rFont val="Cambria"/>
        <family val="1"/>
      </rPr>
      <t xml:space="preserve">-Ideally include photos of tool readings.
</t>
    </r>
    <r>
      <rPr>
        <sz val="10"/>
        <rFont val="Cambria"/>
        <family val="1"/>
      </rPr>
      <t>-Usually paired with at least 10 days of trended data regarding building operation schedules.</t>
    </r>
  </si>
  <si>
    <r>
      <rPr>
        <b/>
        <sz val="10"/>
        <rFont val="Cambria"/>
        <family val="1"/>
      </rPr>
      <t>Trended measurements of amp draw or kW</t>
    </r>
  </si>
  <si>
    <r>
      <rPr>
        <sz val="10"/>
        <rFont val="Cambria"/>
        <family val="1"/>
      </rPr>
      <t>Preferred when available.  Trending required for variable operations.</t>
    </r>
  </si>
  <si>
    <r>
      <rPr>
        <sz val="10"/>
        <rFont val="Cambria"/>
        <family val="1"/>
      </rPr>
      <t xml:space="preserve">-Trending should occur until sample of varied weather conditions and building schedules are large enough to represent operations.  (Typically 2 weeks)
</t>
    </r>
    <r>
      <rPr>
        <sz val="10"/>
        <rFont val="Cambria"/>
        <family val="1"/>
      </rPr>
      <t>-Use International Performance Measurement and Verification Protocol (IPMVP) option B or C where possible.</t>
    </r>
  </si>
  <si>
    <r>
      <rPr>
        <b/>
        <sz val="10"/>
        <rFont val="Cambria"/>
        <family val="1"/>
      </rPr>
      <t>Trended measurements of physical data</t>
    </r>
  </si>
  <si>
    <r>
      <rPr>
        <sz val="10"/>
        <rFont val="Cambria"/>
        <family val="1"/>
      </rPr>
      <t>Use to extrapolate energy measurements across a range of operation.  Also, use to predict energy consumption when direct metering is unavailable.</t>
    </r>
  </si>
  <si>
    <r>
      <rPr>
        <sz val="10"/>
        <rFont val="Cambria"/>
        <family val="1"/>
      </rPr>
      <t xml:space="preserve">-Use to justify all key calculation parameters.
</t>
    </r>
    <r>
      <rPr>
        <sz val="10"/>
        <rFont val="Cambria"/>
        <family val="1"/>
      </rPr>
      <t xml:space="preserve">-Data points should be selected in order to allow for accurate calculations.  For reference, use California Commissioning Collaborative Guidelines for Verifying Savings from Commissioning Existing Buildings, Method 2 or 3. </t>
    </r>
    <r>
      <rPr>
        <u/>
        <sz val="10"/>
        <color rgb="FF0000FF"/>
        <rFont val="Cambria"/>
        <family val="1"/>
      </rPr>
      <t xml:space="preserve">http://www.cacx.org
</t>
    </r>
    <r>
      <rPr>
        <sz val="10"/>
        <rFont val="Cambria"/>
        <family val="1"/>
      </rPr>
      <t xml:space="preserve">-Length of trend period and trending intervals should be chosen to accurately portray typical patterns for all schedules and all relevant changes in measured variables.
</t>
    </r>
    <r>
      <rPr>
        <sz val="10"/>
        <rFont val="Cambria"/>
        <family val="1"/>
      </rPr>
      <t>-Trend periods for baseline and verification must have similar outdoor weather conditions.</t>
    </r>
  </si>
  <si>
    <r>
      <rPr>
        <b/>
        <sz val="10"/>
        <rFont val="Cambria"/>
        <family val="1"/>
      </rPr>
      <t>Equipment Nameplate Data</t>
    </r>
  </si>
  <si>
    <r>
      <rPr>
        <sz val="10"/>
        <rFont val="Cambria"/>
        <family val="1"/>
      </rPr>
      <t xml:space="preserve">Provide as a reference for all available related equipment.
</t>
    </r>
    <r>
      <rPr>
        <sz val="10"/>
        <rFont val="Cambria"/>
        <family val="1"/>
      </rPr>
      <t>Use in calculations only if necessary.</t>
    </r>
  </si>
  <si>
    <r>
      <rPr>
        <sz val="10"/>
        <rFont val="Cambria"/>
        <family val="1"/>
      </rPr>
      <t xml:space="preserve">-Nameplate Data may be utilized when measurements options are unavailable.
</t>
    </r>
    <r>
      <rPr>
        <sz val="10"/>
        <rFont val="Cambria"/>
        <family val="1"/>
      </rPr>
      <t xml:space="preserve">-Relations of consumption to nameplate data must include performance curves and/or the proper conservative assumptions (see section IV).
</t>
    </r>
    <r>
      <rPr>
        <sz val="10"/>
        <rFont val="Cambria"/>
        <family val="1"/>
      </rPr>
      <t>-Ideally include photos of nameplates for reference.</t>
    </r>
  </si>
  <si>
    <r>
      <rPr>
        <sz val="10"/>
        <color rgb="FFFFFFFF"/>
        <rFont val="Cambria"/>
        <family val="1"/>
      </rPr>
      <t>When to Use</t>
    </r>
  </si>
  <si>
    <r>
      <rPr>
        <sz val="10"/>
        <color rgb="FFFFFFFF"/>
        <rFont val="Cambria"/>
        <family val="1"/>
      </rPr>
      <t>How to Use</t>
    </r>
  </si>
  <si>
    <r>
      <rPr>
        <b/>
        <sz val="10"/>
        <rFont val="Cambria"/>
        <family val="1"/>
      </rPr>
      <t>Equipment Performance Curves</t>
    </r>
  </si>
  <si>
    <r>
      <rPr>
        <sz val="10"/>
        <rFont val="Cambria"/>
        <family val="1"/>
      </rPr>
      <t>Use with nameplate data to estimate consumption where necessary.</t>
    </r>
  </si>
  <si>
    <r>
      <rPr>
        <sz val="10"/>
        <rFont val="Cambria"/>
        <family val="1"/>
      </rPr>
      <t>-If trended amp draw or kW is not available, but pressure/temperature trending is available, then equipment performance curves may be used to calculate power draw.</t>
    </r>
  </si>
  <si>
    <r>
      <rPr>
        <b/>
        <sz val="10"/>
        <rFont val="Cambria"/>
        <family val="1"/>
      </rPr>
      <t>Control Setpoints</t>
    </r>
  </si>
  <si>
    <r>
      <rPr>
        <sz val="10"/>
        <rFont val="Cambria"/>
        <family val="1"/>
      </rPr>
      <t>Required for all pertinent equipment.</t>
    </r>
  </si>
  <si>
    <r>
      <rPr>
        <sz val="10"/>
        <rFont val="Cambria"/>
        <family val="1"/>
      </rPr>
      <t>-Building automation screenshots or photos of all applicable control modules are required.</t>
    </r>
  </si>
  <si>
    <r>
      <rPr>
        <b/>
        <sz val="10"/>
        <rFont val="Cambria"/>
        <family val="1"/>
      </rPr>
      <t>Sequence of Operations and System Schematics</t>
    </r>
  </si>
  <si>
    <r>
      <rPr>
        <sz val="10"/>
        <rFont val="Cambria"/>
        <family val="1"/>
      </rPr>
      <t>Required as a reference.</t>
    </r>
  </si>
  <si>
    <r>
      <rPr>
        <sz val="10"/>
        <rFont val="Cambria"/>
        <family val="1"/>
      </rPr>
      <t xml:space="preserve">-Either graphical or written documentation is acceptable.
</t>
    </r>
    <r>
      <rPr>
        <sz val="10"/>
        <rFont val="Cambria"/>
        <family val="1"/>
      </rPr>
      <t>-SeqOP for the Building Automation System as well as any pertinent individual systems is typically available.</t>
    </r>
  </si>
  <si>
    <r>
      <rPr>
        <b/>
        <sz val="10"/>
        <rFont val="Cambria"/>
        <family val="1"/>
      </rPr>
      <t xml:space="preserve">BIN DATA
</t>
    </r>
    <r>
      <rPr>
        <b/>
        <sz val="10"/>
        <rFont val="Cambria"/>
        <family val="1"/>
      </rPr>
      <t>Calculations</t>
    </r>
  </si>
  <si>
    <r>
      <rPr>
        <sz val="10"/>
        <rFont val="Cambria"/>
        <family val="1"/>
      </rPr>
      <t>Common method to extrapolate calculations across all weather conditions.</t>
    </r>
  </si>
  <si>
    <r>
      <rPr>
        <sz val="10"/>
        <rFont val="Cambria"/>
        <family val="1"/>
      </rPr>
      <t xml:space="preserve">-Use consistent data sets across all calculations.
</t>
    </r>
    <r>
      <rPr>
        <sz val="10"/>
        <rFont val="Cambria"/>
        <family val="1"/>
      </rPr>
      <t>-Use TMY3 Data that corresponds best to the project location.</t>
    </r>
  </si>
  <si>
    <r>
      <rPr>
        <b/>
        <sz val="10"/>
        <rFont val="Cambria"/>
        <family val="1"/>
      </rPr>
      <t>Assumptions</t>
    </r>
  </si>
  <si>
    <r>
      <rPr>
        <sz val="10"/>
        <rFont val="Cambria"/>
        <family val="1"/>
      </rPr>
      <t>Last-resort option when measurements aren’t available.</t>
    </r>
  </si>
  <si>
    <r>
      <rPr>
        <i/>
        <sz val="10"/>
        <rFont val="Cambria"/>
        <family val="1"/>
      </rPr>
      <t>Table 2: Data Source Guidelines</t>
    </r>
  </si>
  <si>
    <t>-Assumptions upon Assumptions are not allowed, e.g. assuming square footage to calculate air flow and then using assumed air flow to calculate horsepower.  For this case it is allowed to measure air flow and static pressure to calculate horsepower from performance curves.
-Assume ASHRAE Climatic Design Tables For Design weather conditions.
-Assumptions must be more conservative, providing less energy savings than if measured data were used.
-For similar equipment, reasonable statistical methods must be used to determine sample size.
-Assumptions can be questioned by the program implementer or program administrator if found to not be in line with these requirements. Explanations are helpful For reviews.</t>
  </si>
  <si>
    <t>Total Estimated Lifecycle kWh Savings</t>
  </si>
  <si>
    <t>Total Estimated Lifecycle therm Savings</t>
  </si>
  <si>
    <t>Estimated 2nd Payment</t>
  </si>
  <si>
    <t>Total Verified Lifecycle kWh Savings</t>
  </si>
  <si>
    <t>Total Verified Lifecycle therm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</si>
</sst>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General_)"/>
    <numFmt numFmtId="165" formatCode="m/d/yyyy;@"/>
    <numFmt numFmtId="166" formatCode="&quot;$&quot;#,##0\ ;\(&quot;$&quot;#,##0\)"/>
    <numFmt numFmtId="167" formatCode="m/d/\ h:mm"/>
    <numFmt numFmtId="168" formatCode="0.000000"/>
    <numFmt numFmtId="169" formatCode="&quot;$&quot;#,##0"/>
    <numFmt numFmtId="170" formatCode="_-&quot;€&quot;\ * #,##0.00_-;_-&quot;€&quot;\ * #,##0.00\-;_-&quot;€&quot;\ * &quot;-&quot;??_-;_-@_-"/>
    <numFmt numFmtId="171" formatCode="0.0"/>
    <numFmt numFmtId="172" formatCode="#,##0.0"/>
    <numFmt numFmtId="173" formatCode="0.0000"/>
    <numFmt numFmtId="174" formatCode="_(* #,##0_);_(* \(#,##0\);_(* &quot;-&quot;??_);_(@_)"/>
    <numFmt numFmtId="175" formatCode="#,##0.0_);\(#,##0.0\)"/>
  </numFmts>
  <fonts count="73">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u/>
      <sz val="11"/>
      <color theme="1"/>
      <name val="Calibri"/>
      <family val="2"/>
      <scheme val="minor"/>
    </font>
    <font>
      <i/>
      <sz val="10"/>
      <color theme="1"/>
      <name val="Calibri"/>
      <family val="2"/>
      <scheme val="minor"/>
    </font>
    <font>
      <sz val="10"/>
      <name val="Arial"/>
      <family val="2"/>
    </font>
    <font>
      <sz val="11"/>
      <color indexed="8"/>
      <name val="Calibri"/>
      <family val="2"/>
    </font>
    <font>
      <sz val="10"/>
      <name val="MS Sans Serif"/>
      <family val="2"/>
    </font>
    <font>
      <u/>
      <sz val="10"/>
      <color indexed="12"/>
      <name val="Arial"/>
      <family val="2"/>
    </font>
    <font>
      <sz val="12"/>
      <name val="Arial MT"/>
    </font>
    <font>
      <u/>
      <sz val="10"/>
      <color theme="10"/>
      <name val="Arial"/>
      <family val="2"/>
    </font>
    <font>
      <sz val="11"/>
      <name val="Calibri"/>
      <family val="2"/>
      <scheme val="minor"/>
    </font>
    <font>
      <i/>
      <sz val="9"/>
      <color theme="1"/>
      <name val="Calibri"/>
      <family val="2"/>
      <scheme val="minor"/>
    </font>
    <font>
      <b/>
      <i/>
      <sz val="10"/>
      <color theme="1"/>
      <name val="Calibri"/>
      <family val="2"/>
      <scheme val="minor"/>
    </font>
    <font>
      <i/>
      <sz val="10"/>
      <color indexed="8"/>
      <name val="Calibri"/>
      <family val="2"/>
      <scheme val="minor"/>
    </font>
    <font>
      <u/>
      <sz val="11"/>
      <color theme="10"/>
      <name val="Calibri"/>
      <family val="2"/>
    </font>
    <font>
      <sz val="10"/>
      <color indexed="22"/>
      <name val="Arial"/>
      <family val="2"/>
    </font>
    <font>
      <sz val="12"/>
      <name val="Times New Roman"/>
      <family val="1"/>
    </font>
    <font>
      <b/>
      <sz val="12"/>
      <name val="Times New Roman"/>
      <family val="1"/>
    </font>
    <font>
      <b/>
      <sz val="10"/>
      <color indexed="9"/>
      <name val="Arial"/>
      <family val="2"/>
    </font>
    <font>
      <sz val="12"/>
      <name val="SWISS"/>
    </font>
    <font>
      <u/>
      <sz val="7.5"/>
      <color indexed="12"/>
      <name val="Arial"/>
      <family val="2"/>
    </font>
    <font>
      <u/>
      <sz val="10"/>
      <color theme="11"/>
      <name val="Arial"/>
      <family val="2"/>
    </font>
    <font>
      <u/>
      <sz val="10.45"/>
      <color indexed="12"/>
      <name val="SWISS"/>
    </font>
    <font>
      <sz val="11"/>
      <color rgb="FF000000"/>
      <name val="Arial"/>
      <family val="2"/>
    </font>
    <font>
      <u/>
      <sz val="11"/>
      <color theme="10"/>
      <name val="Calibri"/>
      <family val="2"/>
      <scheme val="minor"/>
    </font>
    <font>
      <sz val="8"/>
      <color theme="1"/>
      <name val="Calibri"/>
      <family val="2"/>
      <scheme val="minor"/>
    </font>
    <font>
      <sz val="10"/>
      <name val="Arial"/>
      <family val="2"/>
    </font>
    <font>
      <sz val="10"/>
      <color theme="1"/>
      <name val="Calibri"/>
      <family val="2"/>
      <scheme val="minor"/>
    </font>
    <font>
      <b/>
      <sz val="10"/>
      <color rgb="FF000000"/>
      <name val="Arial"/>
      <family val="2"/>
    </font>
    <font>
      <sz val="8"/>
      <name val="Arial"/>
      <family val="2"/>
    </font>
    <font>
      <b/>
      <sz val="10"/>
      <name val="Arial"/>
      <family val="2"/>
    </font>
    <font>
      <sz val="10"/>
      <name val="Arial"/>
      <family val="2"/>
    </font>
    <font>
      <sz val="10"/>
      <name val="Arial"/>
      <family val="2"/>
    </font>
    <font>
      <sz val="11"/>
      <name val="Calibri"/>
      <family val="2"/>
    </font>
    <font>
      <b/>
      <sz val="11"/>
      <color rgb="FFFFFFFF"/>
      <name val="Calibri"/>
      <family val="2"/>
    </font>
    <font>
      <b/>
      <sz val="22"/>
      <color theme="1"/>
      <name val="Calibri"/>
      <family val="2"/>
      <scheme val="minor"/>
    </font>
    <font>
      <sz val="11"/>
      <color rgb="FF000000"/>
      <name val="Calibri"/>
      <family val="2"/>
      <scheme val="minor"/>
    </font>
    <font>
      <b/>
      <sz val="22"/>
      <name val="Arial"/>
      <family val="2"/>
    </font>
    <font>
      <i/>
      <sz val="9"/>
      <name val="Arial"/>
      <family val="2"/>
    </font>
    <font>
      <sz val="9"/>
      <name val="Arial"/>
      <family val="2"/>
    </font>
    <font>
      <b/>
      <sz val="14"/>
      <name val="Arial"/>
      <family val="2"/>
    </font>
    <font>
      <sz val="11"/>
      <color indexed="8"/>
      <name val="Arial"/>
      <family val="2"/>
    </font>
    <font>
      <i/>
      <sz val="11"/>
      <color indexed="8"/>
      <name val="Arial"/>
      <family val="2"/>
    </font>
    <font>
      <sz val="9"/>
      <color indexed="8"/>
      <name val="Arial"/>
      <family val="2"/>
    </font>
    <font>
      <b/>
      <sz val="11"/>
      <color rgb="FFFF0000"/>
      <name val="Calibri"/>
      <family val="2"/>
      <scheme val="minor"/>
    </font>
    <font>
      <b/>
      <sz val="14"/>
      <name val="Calibri"/>
      <family val="2"/>
      <scheme val="minor"/>
    </font>
    <font>
      <b/>
      <sz val="14"/>
      <color rgb="FFFF0000"/>
      <name val="Calibri"/>
      <family val="2"/>
      <scheme val="minor"/>
    </font>
    <font>
      <b/>
      <sz val="11"/>
      <name val="Calibri"/>
      <family val="2"/>
    </font>
    <font>
      <sz val="10"/>
      <name val="Cambria"/>
      <family val="1"/>
    </font>
    <font>
      <sz val="10"/>
      <name val="Cambria"/>
      <family val="1"/>
    </font>
    <font>
      <b/>
      <sz val="10"/>
      <name val="Cambria"/>
      <family val="1"/>
    </font>
    <font>
      <b/>
      <sz val="10"/>
      <color rgb="FFFFFFFF"/>
      <name val="Cambria"/>
      <family val="1"/>
    </font>
    <font>
      <u/>
      <sz val="10"/>
      <color rgb="FF0000FF"/>
      <name val="Cambria"/>
      <family val="1"/>
    </font>
    <font>
      <sz val="10"/>
      <color rgb="FFFFFFFF"/>
      <name val="Cambria"/>
      <family val="1"/>
    </font>
    <font>
      <i/>
      <sz val="10"/>
      <name val="Cambria"/>
      <family val="1"/>
    </font>
    <font>
      <sz val="10"/>
      <color theme="1"/>
      <name val="Cambria"/>
      <family val="1"/>
      <scheme val="maj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D3EAFD"/>
        <bgColor indexed="64"/>
      </patternFill>
    </fill>
    <fill>
      <patternFill patternType="solid">
        <fgColor rgb="FFEEF2C4"/>
        <bgColor indexed="64"/>
      </patternFill>
    </fill>
    <fill>
      <patternFill patternType="solid">
        <fgColor indexed="44"/>
        <bgColor indexed="64"/>
      </patternFill>
    </fill>
    <fill>
      <patternFill patternType="solid">
        <fgColor indexed="47"/>
        <bgColor indexed="64"/>
      </patternFill>
    </fill>
    <fill>
      <patternFill patternType="solid">
        <fgColor indexed="8"/>
        <bgColor indexed="64"/>
      </patternFill>
    </fill>
    <fill>
      <patternFill patternType="solid">
        <fgColor rgb="FFC8E4FC"/>
        <bgColor indexed="64"/>
      </patternFill>
    </fill>
    <fill>
      <patternFill patternType="solid">
        <fgColor rgb="FFFFFF99"/>
        <bgColor indexed="64"/>
      </patternFill>
    </fill>
    <fill>
      <patternFill patternType="solid">
        <fgColor rgb="FFCCFFFF"/>
        <bgColor indexed="64"/>
      </patternFill>
    </fill>
    <fill>
      <patternFill patternType="solid">
        <fgColor rgb="FF5B9BD5"/>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4F81BC"/>
      </patternFill>
    </fill>
    <fill>
      <patternFill patternType="solid">
        <fgColor rgb="FF000000"/>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59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6" fillId="0" borderId="7" applyNumberFormat="0" applyFill="0" applyAlignment="0" applyProtection="0"/>
    <xf numFmtId="0" fontId="7" fillId="0" borderId="8" applyNumberFormat="0" applyFill="0" applyAlignment="0" applyProtection="0"/>
    <xf numFmtId="0" fontId="2" fillId="0" borderId="9" applyNumberFormat="0" applyFill="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10" applyNumberFormat="0" applyAlignment="0" applyProtection="0"/>
    <xf numFmtId="0" fontId="12" fillId="6" borderId="11" applyNumberFormat="0" applyAlignment="0" applyProtection="0"/>
    <xf numFmtId="0" fontId="13" fillId="6" borderId="10" applyNumberFormat="0" applyAlignment="0" applyProtection="0"/>
    <xf numFmtId="0" fontId="14" fillId="0" borderId="12" applyNumberFormat="0" applyFill="0" applyAlignment="0" applyProtection="0"/>
    <xf numFmtId="0" fontId="15" fillId="7" borderId="13" applyNumberFormat="0" applyAlignment="0" applyProtection="0"/>
    <xf numFmtId="0" fontId="16" fillId="0" borderId="0" applyNumberFormat="0" applyFill="0" applyBorder="0" applyAlignment="0" applyProtection="0"/>
    <xf numFmtId="0" fontId="1" fillId="8" borderId="14" applyNumberFormat="0" applyFont="0" applyAlignment="0" applyProtection="0"/>
    <xf numFmtId="0" fontId="17" fillId="0" borderId="0" applyNumberFormat="0" applyFill="0" applyBorder="0" applyAlignment="0" applyProtection="0"/>
    <xf numFmtId="0" fontId="3" fillId="0" borderId="15"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21" fillId="0" borderId="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0" fontId="23"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8" fontId="23" fillId="0" borderId="0" applyFont="0" applyFill="0" applyBorder="0" applyAlignment="0" applyProtection="0"/>
    <xf numFmtId="0" fontId="24" fillId="0" borderId="0" applyNumberFormat="0" applyFill="0" applyBorder="0" applyAlignment="0" applyProtection="0">
      <alignment vertical="top"/>
      <protection locked="0"/>
    </xf>
    <xf numFmtId="0" fontId="21" fillId="0" borderId="0"/>
    <xf numFmtId="0" fontId="21" fillId="0" borderId="0"/>
    <xf numFmtId="0" fontId="21" fillId="0" borderId="0"/>
    <xf numFmtId="0" fontId="1" fillId="0" borderId="0"/>
    <xf numFmtId="164" fontId="25" fillId="0" borderId="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0" fontId="26" fillId="0" borderId="0" applyNumberFormat="0" applyFill="0" applyBorder="0" applyAlignment="0" applyProtection="0">
      <alignment vertical="top"/>
      <protection locked="0"/>
    </xf>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166" fontId="32" fillId="0" borderId="0" applyFont="0" applyFill="0" applyBorder="0" applyAlignment="0" applyProtection="0"/>
    <xf numFmtId="0" fontId="21" fillId="36" borderId="0" applyNumberFormat="0" applyAlignment="0">
      <alignment horizontal="right"/>
    </xf>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0" fontId="21" fillId="37" borderId="0" applyNumberFormat="0" applyAlignment="0"/>
    <xf numFmtId="167" fontId="33" fillId="0" borderId="0"/>
    <xf numFmtId="2" fontId="33" fillId="0" borderId="0">
      <alignment horizontal="center"/>
    </xf>
    <xf numFmtId="0" fontId="34" fillId="0" borderId="0">
      <alignment horizontal="center" wrapText="1"/>
    </xf>
    <xf numFmtId="0" fontId="35" fillId="38" borderId="21">
      <alignment horizontal="left"/>
    </xf>
    <xf numFmtId="0" fontId="35" fillId="38" borderId="21">
      <alignment horizontal="left"/>
    </xf>
    <xf numFmtId="0" fontId="35" fillId="38" borderId="21">
      <alignment horizontal="left"/>
    </xf>
    <xf numFmtId="0" fontId="35" fillId="38" borderId="21">
      <alignment horizontal="left"/>
    </xf>
    <xf numFmtId="0" fontId="35" fillId="38" borderId="21">
      <alignment horizontal="left"/>
    </xf>
    <xf numFmtId="0" fontId="35" fillId="38" borderId="21">
      <alignment horizontal="left"/>
    </xf>
    <xf numFmtId="0" fontId="35" fillId="38" borderId="21">
      <alignment horizontal="left"/>
    </xf>
    <xf numFmtId="0" fontId="35" fillId="38" borderId="21">
      <alignment horizontal="left"/>
    </xf>
    <xf numFmtId="0" fontId="35" fillId="38" borderId="21">
      <alignment horizontal="left"/>
    </xf>
    <xf numFmtId="0" fontId="35" fillId="38" borderId="21">
      <alignment horizontal="left"/>
    </xf>
    <xf numFmtId="1" fontId="33" fillId="0" borderId="0">
      <alignment horizont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8" fontId="21" fillId="0" borderId="0">
      <alignment horizontal="left" wrapText="1"/>
    </xf>
    <xf numFmtId="168"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wrapText="1"/>
    </xf>
    <xf numFmtId="0" fontId="21" fillId="0" borderId="0">
      <alignment wrapText="1"/>
    </xf>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6" fillId="0" borderId="0"/>
    <xf numFmtId="0" fontId="37"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 fillId="0" borderId="0"/>
    <xf numFmtId="0" fontId="1" fillId="0" borderId="0"/>
    <xf numFmtId="0" fontId="1" fillId="0" borderId="0"/>
    <xf numFmtId="0" fontId="21" fillId="0" borderId="0">
      <alignment wrapText="1"/>
    </xf>
    <xf numFmtId="0" fontId="1" fillId="0" borderId="0"/>
    <xf numFmtId="0" fontId="1" fillId="0" borderId="0"/>
    <xf numFmtId="0" fontId="1" fillId="0" borderId="0"/>
    <xf numFmtId="0" fontId="1" fillId="0" borderId="0"/>
    <xf numFmtId="0" fontId="21" fillId="0" borderId="0"/>
    <xf numFmtId="168" fontId="21" fillId="0" borderId="0">
      <alignment horizontal="left" wrapText="1"/>
    </xf>
    <xf numFmtId="0" fontId="1" fillId="0" borderId="0"/>
    <xf numFmtId="168" fontId="21" fillId="0" borderId="0">
      <alignment horizontal="left" wrapText="1"/>
    </xf>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alignment wrapText="1"/>
    </xf>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8" borderId="14"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 fillId="0" borderId="0"/>
    <xf numFmtId="0" fontId="1" fillId="0" borderId="0"/>
    <xf numFmtId="0" fontId="40" fillId="0" borderId="0"/>
    <xf numFmtId="9" fontId="1" fillId="0" borderId="0" applyFont="0" applyFill="0" applyBorder="0" applyAlignment="0" applyProtection="0"/>
    <xf numFmtId="0" fontId="1" fillId="8" borderId="14" applyNumberFormat="0" applyFont="0" applyAlignment="0" applyProtection="0"/>
    <xf numFmtId="0" fontId="1" fillId="0" borderId="0"/>
    <xf numFmtId="0" fontId="41"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19" borderId="0" applyNumberFormat="0" applyBorder="0" applyAlignment="0" applyProtection="0"/>
    <xf numFmtId="0" fontId="1" fillId="18" borderId="0" applyNumberFormat="0" applyBorder="0" applyAlignment="0" applyProtection="0"/>
    <xf numFmtId="44" fontId="1" fillId="0" borderId="0" applyFont="0" applyFill="0" applyBorder="0" applyAlignment="0" applyProtection="0"/>
    <xf numFmtId="0" fontId="43" fillId="0" borderId="0"/>
    <xf numFmtId="0" fontId="26" fillId="0" borderId="0" applyNumberFormat="0" applyFill="0" applyBorder="0" applyAlignment="0" applyProtection="0">
      <alignment vertical="top"/>
      <protection locked="0"/>
    </xf>
    <xf numFmtId="3" fontId="21" fillId="0" borderId="0" applyFont="0" applyFill="0" applyBorder="0" applyAlignment="0" applyProtection="0"/>
    <xf numFmtId="170" fontId="21" fillId="0" borderId="0" applyFont="0" applyFill="0" applyBorder="0" applyAlignment="0" applyProtection="0"/>
    <xf numFmtId="0" fontId="48" fillId="0" borderId="0"/>
    <xf numFmtId="0" fontId="49" fillId="0" borderId="0"/>
    <xf numFmtId="0" fontId="50" fillId="0" borderId="0"/>
    <xf numFmtId="0" fontId="21" fillId="0" borderId="0"/>
  </cellStyleXfs>
  <cellXfs count="390">
    <xf numFmtId="0" fontId="0" fillId="0" borderId="0" xfId="0"/>
    <xf numFmtId="0" fontId="4" fillId="0" borderId="1" xfId="3" applyFont="1" applyBorder="1"/>
    <xf numFmtId="0" fontId="4" fillId="0" borderId="3" xfId="3" applyFont="1" applyBorder="1"/>
    <xf numFmtId="0" fontId="0" fillId="0" borderId="6" xfId="0" applyBorder="1"/>
    <xf numFmtId="0" fontId="1" fillId="0" borderId="0" xfId="0" applyFont="1"/>
    <xf numFmtId="0" fontId="0" fillId="0" borderId="16" xfId="0" applyBorder="1"/>
    <xf numFmtId="0" fontId="0" fillId="0" borderId="0" xfId="0" applyBorder="1"/>
    <xf numFmtId="44" fontId="0" fillId="0" borderId="0" xfId="1" applyFont="1" applyBorder="1"/>
    <xf numFmtId="9" fontId="0" fillId="0" borderId="0" xfId="2" applyFont="1" applyBorder="1"/>
    <xf numFmtId="0" fontId="0" fillId="0" borderId="5" xfId="0" applyBorder="1"/>
    <xf numFmtId="0" fontId="0" fillId="0" borderId="17" xfId="0" applyBorder="1"/>
    <xf numFmtId="0" fontId="0" fillId="0" borderId="0" xfId="0" applyFont="1"/>
    <xf numFmtId="0" fontId="0" fillId="0" borderId="5" xfId="0" applyBorder="1" applyAlignment="1">
      <alignment horizontal="right"/>
    </xf>
    <xf numFmtId="0" fontId="0" fillId="0" borderId="3" xfId="0" applyBorder="1" applyAlignment="1">
      <alignment horizontal="right"/>
    </xf>
    <xf numFmtId="0" fontId="3" fillId="0" borderId="17" xfId="0" applyFont="1" applyBorder="1" applyAlignment="1">
      <alignment horizontal="center"/>
    </xf>
    <xf numFmtId="0" fontId="0" fillId="0" borderId="0" xfId="0"/>
    <xf numFmtId="0" fontId="0" fillId="0" borderId="0" xfId="0" applyFont="1" applyAlignment="1">
      <alignment horizontal="left" vertical="center" indent="5"/>
    </xf>
    <xf numFmtId="0" fontId="3" fillId="0" borderId="0" xfId="0" applyFont="1" applyBorder="1" applyAlignment="1">
      <alignment horizontal="center"/>
    </xf>
    <xf numFmtId="0" fontId="0" fillId="0" borderId="5" xfId="0" applyFont="1" applyBorder="1" applyAlignment="1">
      <alignment horizontal="right"/>
    </xf>
    <xf numFmtId="0" fontId="0" fillId="0" borderId="5" xfId="0" applyFont="1" applyFill="1" applyBorder="1" applyAlignment="1">
      <alignment horizontal="right"/>
    </xf>
    <xf numFmtId="0" fontId="20" fillId="0" borderId="5" xfId="0" applyFont="1" applyFill="1" applyBorder="1" applyAlignment="1">
      <alignment horizontal="right"/>
    </xf>
    <xf numFmtId="0" fontId="0" fillId="0" borderId="0" xfId="0" applyFill="1" applyBorder="1"/>
    <xf numFmtId="0" fontId="0" fillId="0" borderId="0" xfId="0" applyFill="1"/>
    <xf numFmtId="0" fontId="0" fillId="0" borderId="2" xfId="0" applyFill="1" applyBorder="1" applyAlignment="1">
      <alignment horizontal="right"/>
    </xf>
    <xf numFmtId="0" fontId="0" fillId="0" borderId="20" xfId="0" applyFill="1" applyBorder="1" applyAlignment="1">
      <alignment horizontal="right"/>
    </xf>
    <xf numFmtId="14" fontId="0" fillId="0" borderId="20" xfId="0" applyNumberFormat="1" applyFill="1" applyBorder="1" applyAlignment="1">
      <alignment horizontal="right"/>
    </xf>
    <xf numFmtId="0" fontId="3" fillId="0" borderId="4" xfId="0" applyFont="1" applyBorder="1" applyAlignment="1">
      <alignment horizontal="center"/>
    </xf>
    <xf numFmtId="0" fontId="0" fillId="0" borderId="0" xfId="0" applyFont="1" applyBorder="1" applyAlignment="1">
      <alignment horizontal="left" vertical="center" indent="1"/>
    </xf>
    <xf numFmtId="0" fontId="0" fillId="0" borderId="0" xfId="0" applyAlignment="1">
      <alignment vertical="top" wrapText="1"/>
    </xf>
    <xf numFmtId="0" fontId="4" fillId="0" borderId="0" xfId="0" applyFont="1" applyBorder="1"/>
    <xf numFmtId="0" fontId="0" fillId="0" borderId="0" xfId="0" applyBorder="1" applyAlignment="1">
      <alignment horizontal="left" vertical="top"/>
    </xf>
    <xf numFmtId="0" fontId="30" fillId="0" borderId="0" xfId="0" applyFont="1" applyAlignment="1">
      <alignment horizontal="right" vertical="top"/>
    </xf>
    <xf numFmtId="0" fontId="0" fillId="0" borderId="0" xfId="0" applyAlignment="1">
      <alignment vertical="top"/>
    </xf>
    <xf numFmtId="0" fontId="0" fillId="0" borderId="0" xfId="0" applyFont="1" applyAlignment="1">
      <alignment horizontal="left" vertical="top"/>
    </xf>
    <xf numFmtId="0" fontId="0" fillId="0" borderId="4" xfId="0" applyFill="1" applyBorder="1"/>
    <xf numFmtId="0" fontId="4" fillId="0" borderId="0" xfId="0" applyFont="1" applyFill="1" applyBorder="1" applyAlignment="1"/>
    <xf numFmtId="0" fontId="0" fillId="0" borderId="0" xfId="0" applyBorder="1" applyAlignment="1">
      <alignment vertical="top"/>
    </xf>
    <xf numFmtId="0" fontId="0" fillId="0" borderId="0" xfId="0" applyFill="1" applyBorder="1" applyAlignment="1">
      <alignment horizontal="left" vertical="top"/>
    </xf>
    <xf numFmtId="0" fontId="3" fillId="0" borderId="0" xfId="0" applyFont="1" applyFill="1" applyBorder="1" applyAlignment="1">
      <alignment horizontal="left"/>
    </xf>
    <xf numFmtId="0" fontId="3" fillId="0" borderId="0" xfId="0" applyFont="1" applyFill="1" applyBorder="1" applyAlignment="1"/>
    <xf numFmtId="0" fontId="0" fillId="0" borderId="0" xfId="0" applyFill="1" applyAlignment="1">
      <alignment vertical="top"/>
    </xf>
    <xf numFmtId="0" fontId="0" fillId="0" borderId="0" xfId="0" applyBorder="1" applyAlignment="1">
      <alignment horizontal="left"/>
    </xf>
    <xf numFmtId="0" fontId="0" fillId="0" borderId="16" xfId="0" applyFill="1" applyBorder="1"/>
    <xf numFmtId="0" fontId="0" fillId="0" borderId="0" xfId="0" applyFont="1" applyFill="1" applyBorder="1"/>
    <xf numFmtId="0" fontId="0" fillId="0" borderId="0" xfId="0" applyFont="1" applyBorder="1" applyAlignment="1">
      <alignment horizontal="left" vertical="center" indent="8"/>
    </xf>
    <xf numFmtId="0" fontId="0" fillId="0" borderId="0" xfId="0" applyBorder="1" applyAlignment="1"/>
    <xf numFmtId="0" fontId="0" fillId="33" borderId="16" xfId="0" applyFill="1" applyBorder="1" applyAlignment="1">
      <alignment horizontal="right" vertical="center"/>
    </xf>
    <xf numFmtId="0" fontId="27" fillId="0" borderId="0" xfId="0" applyFont="1" applyFill="1" applyBorder="1" applyAlignment="1">
      <alignment vertical="top"/>
    </xf>
    <xf numFmtId="0" fontId="3" fillId="0" borderId="0" xfId="29" applyFont="1" applyFill="1" applyBorder="1" applyAlignment="1">
      <alignment vertical="center"/>
    </xf>
    <xf numFmtId="44" fontId="0" fillId="35" borderId="16" xfId="1" applyFont="1" applyFill="1" applyBorder="1"/>
    <xf numFmtId="0" fontId="42" fillId="0" borderId="0" xfId="0" applyFont="1" applyFill="1" applyBorder="1" applyAlignment="1">
      <alignment horizontal="left" vertical="top"/>
    </xf>
    <xf numFmtId="0" fontId="42" fillId="0" borderId="0" xfId="0" applyFont="1"/>
    <xf numFmtId="49" fontId="42" fillId="0" borderId="0" xfId="2582" applyNumberFormat="1" applyFont="1" applyBorder="1" applyAlignment="1">
      <alignment vertical="top" wrapText="1"/>
    </xf>
    <xf numFmtId="0" fontId="19" fillId="0" borderId="0" xfId="0" applyFont="1" applyAlignment="1"/>
    <xf numFmtId="0" fontId="44" fillId="0" borderId="16" xfId="2585" applyFont="1" applyBorder="1"/>
    <xf numFmtId="0" fontId="20" fillId="0" borderId="16" xfId="0" applyFont="1" applyBorder="1" applyAlignment="1">
      <alignment horizontal="center"/>
    </xf>
    <xf numFmtId="0" fontId="3" fillId="0" borderId="16" xfId="0" applyFont="1" applyBorder="1" applyAlignment="1">
      <alignment horizontal="center"/>
    </xf>
    <xf numFmtId="44" fontId="0" fillId="35" borderId="16" xfId="1" applyFont="1" applyFill="1" applyBorder="1" applyAlignment="1">
      <alignment horizontal="left"/>
    </xf>
    <xf numFmtId="0" fontId="20" fillId="0" borderId="16" xfId="0" applyFont="1" applyBorder="1" applyAlignment="1">
      <alignment horizontal="right"/>
    </xf>
    <xf numFmtId="0" fontId="4" fillId="0" borderId="0" xfId="0" applyFont="1" applyFill="1" applyBorder="1" applyAlignment="1">
      <alignment horizontal="right"/>
    </xf>
    <xf numFmtId="0" fontId="0" fillId="0" borderId="0" xfId="0" applyAlignment="1"/>
    <xf numFmtId="0" fontId="1" fillId="0" borderId="16" xfId="2585" applyFont="1" applyBorder="1"/>
    <xf numFmtId="0" fontId="0" fillId="0" borderId="16" xfId="0" applyBorder="1" applyAlignment="1">
      <alignment horizontal="right"/>
    </xf>
    <xf numFmtId="0" fontId="2" fillId="0" borderId="0" xfId="3" applyBorder="1"/>
    <xf numFmtId="0" fontId="4" fillId="0" borderId="16" xfId="3" applyFont="1" applyBorder="1"/>
    <xf numFmtId="0" fontId="0" fillId="33" borderId="16" xfId="0" applyFill="1" applyBorder="1"/>
    <xf numFmtId="0" fontId="46" fillId="0" borderId="0" xfId="65" applyFont="1" applyAlignment="1" applyProtection="1">
      <alignment vertical="center"/>
    </xf>
    <xf numFmtId="0" fontId="46" fillId="0" borderId="0" xfId="65" applyFont="1" applyFill="1" applyAlignment="1" applyProtection="1">
      <alignment vertical="center"/>
    </xf>
    <xf numFmtId="0" fontId="46" fillId="0" borderId="0" xfId="65" applyFont="1" applyFill="1" applyBorder="1" applyAlignment="1" applyProtection="1">
      <alignment vertical="center"/>
    </xf>
    <xf numFmtId="0" fontId="46" fillId="0" borderId="0" xfId="65" applyFont="1" applyFill="1" applyBorder="1" applyAlignment="1" applyProtection="1">
      <alignment horizontal="left" vertical="center"/>
    </xf>
    <xf numFmtId="1" fontId="0" fillId="0" borderId="0" xfId="0" applyNumberFormat="1" applyBorder="1"/>
    <xf numFmtId="3" fontId="0" fillId="0" borderId="16" xfId="0" applyNumberFormat="1" applyFill="1" applyBorder="1"/>
    <xf numFmtId="0" fontId="51" fillId="42" borderId="0" xfId="2595" applyFont="1" applyFill="1"/>
    <xf numFmtId="0" fontId="50" fillId="0" borderId="0" xfId="2595"/>
    <xf numFmtId="49" fontId="50" fillId="0" borderId="0" xfId="2595" applyNumberFormat="1"/>
    <xf numFmtId="0" fontId="0" fillId="0" borderId="5"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0" xfId="0" applyFill="1" applyBorder="1" applyAlignment="1">
      <alignment horizontal="right"/>
    </xf>
    <xf numFmtId="0" fontId="3" fillId="34" borderId="23" xfId="2585" applyFont="1" applyFill="1" applyBorder="1" applyAlignment="1">
      <alignment horizontal="center" vertical="center" wrapText="1"/>
    </xf>
    <xf numFmtId="0" fontId="0" fillId="43" borderId="0" xfId="0" applyFill="1"/>
    <xf numFmtId="0" fontId="52" fillId="43" borderId="0" xfId="0" applyFont="1" applyFill="1"/>
    <xf numFmtId="0" fontId="28" fillId="43" borderId="0" xfId="0" applyFont="1" applyFill="1" applyAlignment="1">
      <alignment horizontal="right"/>
    </xf>
    <xf numFmtId="0" fontId="0" fillId="43" borderId="0" xfId="0" applyFill="1" applyAlignment="1">
      <alignment horizontal="right"/>
    </xf>
    <xf numFmtId="0" fontId="27" fillId="43" borderId="0" xfId="0" applyFont="1" applyFill="1"/>
    <xf numFmtId="0" fontId="0" fillId="0" borderId="0" xfId="0" applyAlignment="1">
      <alignment horizontal="right"/>
    </xf>
    <xf numFmtId="0" fontId="0" fillId="43" borderId="0" xfId="0" applyFill="1" applyAlignment="1"/>
    <xf numFmtId="0" fontId="0" fillId="0" borderId="16" xfId="0" applyFill="1" applyBorder="1" applyAlignment="1">
      <alignment horizontal="right"/>
    </xf>
    <xf numFmtId="0" fontId="28" fillId="0" borderId="3" xfId="0" applyFont="1" applyBorder="1" applyAlignment="1">
      <alignment horizontal="right"/>
    </xf>
    <xf numFmtId="0" fontId="0" fillId="0" borderId="3" xfId="0" applyFont="1" applyFill="1" applyBorder="1" applyAlignment="1">
      <alignment horizontal="right"/>
    </xf>
    <xf numFmtId="165" fontId="0" fillId="0" borderId="5" xfId="0" applyNumberFormat="1" applyFill="1" applyBorder="1" applyAlignment="1">
      <alignment horizontal="right"/>
    </xf>
    <xf numFmtId="165" fontId="0" fillId="0" borderId="20" xfId="0" applyNumberFormat="1" applyFill="1" applyBorder="1" applyAlignment="1">
      <alignment horizontal="right"/>
    </xf>
    <xf numFmtId="0" fontId="3" fillId="43" borderId="0" xfId="0" applyFont="1" applyFill="1"/>
    <xf numFmtId="0" fontId="0" fillId="0" borderId="45" xfId="0" applyBorder="1"/>
    <xf numFmtId="0" fontId="3" fillId="0" borderId="46" xfId="0" applyFont="1" applyBorder="1" applyAlignment="1">
      <alignment horizontal="center"/>
    </xf>
    <xf numFmtId="0" fontId="0" fillId="0" borderId="29" xfId="0" applyBorder="1" applyAlignment="1">
      <alignment horizontal="right"/>
    </xf>
    <xf numFmtId="0" fontId="0" fillId="0" borderId="30" xfId="0" applyBorder="1"/>
    <xf numFmtId="3" fontId="0" fillId="0" borderId="37" xfId="0" applyNumberFormat="1" applyFill="1" applyBorder="1"/>
    <xf numFmtId="0" fontId="30" fillId="0" borderId="29" xfId="0" applyFont="1" applyBorder="1" applyAlignment="1">
      <alignment horizontal="right" vertical="top"/>
    </xf>
    <xf numFmtId="0" fontId="0" fillId="0" borderId="29" xfId="0" applyBorder="1" applyAlignment="1">
      <alignment horizontal="right" vertical="top"/>
    </xf>
    <xf numFmtId="0" fontId="0" fillId="0" borderId="41" xfId="0" applyFill="1" applyBorder="1" applyAlignment="1">
      <alignment horizontal="right"/>
    </xf>
    <xf numFmtId="44" fontId="0" fillId="0" borderId="47" xfId="1" applyFont="1" applyFill="1" applyBorder="1"/>
    <xf numFmtId="44" fontId="0" fillId="0" borderId="48" xfId="1" applyFont="1" applyFill="1" applyBorder="1"/>
    <xf numFmtId="0" fontId="53" fillId="0" borderId="0" xfId="0" applyFont="1" applyAlignment="1">
      <alignment vertical="center"/>
    </xf>
    <xf numFmtId="0" fontId="41" fillId="43" borderId="0" xfId="2578" applyFill="1"/>
    <xf numFmtId="0" fontId="0" fillId="43" borderId="0" xfId="0" applyFill="1" applyAlignment="1">
      <alignment vertical="center"/>
    </xf>
    <xf numFmtId="0" fontId="0" fillId="0" borderId="0" xfId="0" applyFill="1" applyAlignment="1"/>
    <xf numFmtId="0" fontId="0" fillId="40" borderId="33" xfId="0" applyFill="1" applyBorder="1" applyAlignment="1">
      <alignment horizontal="center"/>
    </xf>
    <xf numFmtId="0" fontId="0" fillId="40" borderId="34" xfId="0" applyFill="1" applyBorder="1" applyAlignment="1">
      <alignment horizontal="center"/>
    </xf>
    <xf numFmtId="0" fontId="0" fillId="40" borderId="36" xfId="0" applyFill="1" applyBorder="1" applyAlignment="1">
      <alignment horizontal="center"/>
    </xf>
    <xf numFmtId="0" fontId="0" fillId="43" borderId="52" xfId="0" applyFill="1" applyBorder="1"/>
    <xf numFmtId="0" fontId="0" fillId="43" borderId="22" xfId="0" applyFill="1" applyBorder="1"/>
    <xf numFmtId="0" fontId="0" fillId="43" borderId="53" xfId="0" applyFill="1" applyBorder="1"/>
    <xf numFmtId="0" fontId="0" fillId="43" borderId="35" xfId="0" applyFill="1" applyBorder="1"/>
    <xf numFmtId="0" fontId="0" fillId="43" borderId="16" xfId="0" applyFill="1" applyBorder="1"/>
    <xf numFmtId="0" fontId="0" fillId="43" borderId="37" xfId="0" applyFill="1" applyBorder="1"/>
    <xf numFmtId="9" fontId="0" fillId="43" borderId="16" xfId="0" applyNumberFormat="1" applyFill="1" applyBorder="1"/>
    <xf numFmtId="171" fontId="0" fillId="43" borderId="16" xfId="0" applyNumberFormat="1" applyFill="1" applyBorder="1"/>
    <xf numFmtId="173" fontId="0" fillId="43" borderId="16" xfId="0" applyNumberFormat="1" applyFill="1" applyBorder="1"/>
    <xf numFmtId="0" fontId="0" fillId="43" borderId="38" xfId="0" applyFill="1" applyBorder="1"/>
    <xf numFmtId="2" fontId="0" fillId="0" borderId="39" xfId="0" applyNumberFormat="1" applyBorder="1"/>
    <xf numFmtId="0" fontId="0" fillId="43" borderId="39" xfId="0" applyFill="1" applyBorder="1"/>
    <xf numFmtId="0" fontId="0" fillId="43" borderId="40" xfId="0" applyFill="1" applyBorder="1"/>
    <xf numFmtId="2" fontId="0" fillId="0" borderId="0" xfId="0" applyNumberFormat="1"/>
    <xf numFmtId="0" fontId="0" fillId="43" borderId="29" xfId="0" applyFill="1" applyBorder="1"/>
    <xf numFmtId="0" fontId="0" fillId="43" borderId="0" xfId="0" applyFill="1" applyBorder="1"/>
    <xf numFmtId="0" fontId="3" fillId="0" borderId="0" xfId="0" applyFont="1" applyFill="1" applyBorder="1" applyAlignment="1">
      <alignment horizontal="center"/>
    </xf>
    <xf numFmtId="44" fontId="44" fillId="0" borderId="16" xfId="2585" applyNumberFormat="1" applyFont="1" applyBorder="1"/>
    <xf numFmtId="0" fontId="44" fillId="0" borderId="0" xfId="2585" applyFont="1" applyBorder="1"/>
    <xf numFmtId="44" fontId="4" fillId="0" borderId="16" xfId="0" applyNumberFormat="1" applyFont="1" applyFill="1" applyBorder="1" applyAlignment="1"/>
    <xf numFmtId="0" fontId="3" fillId="0" borderId="17" xfId="2585" applyFont="1" applyFill="1" applyBorder="1" applyAlignment="1">
      <alignment horizontal="center" vertical="center" wrapText="1"/>
    </xf>
    <xf numFmtId="0" fontId="1" fillId="0" borderId="0" xfId="2585" applyFont="1" applyBorder="1"/>
    <xf numFmtId="44" fontId="44" fillId="0" borderId="17" xfId="2585" applyNumberFormat="1" applyFont="1" applyBorder="1"/>
    <xf numFmtId="0" fontId="4" fillId="0" borderId="5" xfId="0" applyFont="1" applyFill="1" applyBorder="1" applyAlignment="1"/>
    <xf numFmtId="44" fontId="4" fillId="0" borderId="18" xfId="0" applyNumberFormat="1" applyFont="1" applyFill="1" applyBorder="1" applyAlignment="1"/>
    <xf numFmtId="44" fontId="4" fillId="0" borderId="0" xfId="0" applyNumberFormat="1" applyFont="1" applyFill="1" applyBorder="1" applyAlignment="1"/>
    <xf numFmtId="0" fontId="27" fillId="0" borderId="16" xfId="0" applyFont="1" applyFill="1" applyBorder="1"/>
    <xf numFmtId="0" fontId="27" fillId="0" borderId="22" xfId="0" applyFont="1" applyFill="1" applyBorder="1"/>
    <xf numFmtId="9" fontId="0" fillId="0" borderId="16" xfId="2" applyFont="1" applyFill="1" applyBorder="1"/>
    <xf numFmtId="3" fontId="0" fillId="0" borderId="16" xfId="0" applyNumberFormat="1" applyFill="1" applyBorder="1" applyAlignment="1">
      <alignment horizontal="right"/>
    </xf>
    <xf numFmtId="38" fontId="0" fillId="0" borderId="16" xfId="0" applyNumberFormat="1" applyFill="1" applyBorder="1" applyAlignment="1">
      <alignment horizontal="right"/>
    </xf>
    <xf numFmtId="0" fontId="0" fillId="0" borderId="20" xfId="0" applyFill="1" applyBorder="1"/>
    <xf numFmtId="44" fontId="1" fillId="0" borderId="16" xfId="1" applyFont="1" applyBorder="1" applyAlignment="1">
      <alignment horizontal="right"/>
    </xf>
    <xf numFmtId="9" fontId="0" fillId="0" borderId="16" xfId="0" applyNumberFormat="1" applyBorder="1"/>
    <xf numFmtId="9" fontId="0" fillId="0" borderId="0" xfId="0" applyNumberFormat="1" applyBorder="1"/>
    <xf numFmtId="3" fontId="0" fillId="0" borderId="0" xfId="0" applyNumberFormat="1" applyFill="1" applyBorder="1" applyAlignment="1">
      <alignment horizontal="right"/>
    </xf>
    <xf numFmtId="44" fontId="0" fillId="0" borderId="16" xfId="0" applyNumberFormat="1" applyBorder="1"/>
    <xf numFmtId="0" fontId="21" fillId="44" borderId="0" xfId="43" applyFill="1"/>
    <xf numFmtId="0" fontId="54" fillId="44" borderId="0" xfId="43" applyFont="1" applyFill="1" applyBorder="1" applyAlignment="1">
      <alignment vertical="center"/>
    </xf>
    <xf numFmtId="0" fontId="52" fillId="0" borderId="0" xfId="0" applyFont="1" applyBorder="1" applyAlignment="1">
      <alignment vertical="center"/>
    </xf>
    <xf numFmtId="0" fontId="21" fillId="44" borderId="0" xfId="2596" applyFill="1"/>
    <xf numFmtId="0" fontId="55" fillId="44" borderId="0" xfId="2596" applyFont="1" applyFill="1"/>
    <xf numFmtId="0" fontId="21" fillId="44" borderId="1" xfId="43" applyFont="1" applyFill="1" applyBorder="1" applyAlignment="1">
      <alignment horizontal="left" vertical="center"/>
    </xf>
    <xf numFmtId="49" fontId="56" fillId="44" borderId="17" xfId="43" applyNumberFormat="1" applyFont="1" applyFill="1" applyBorder="1" applyAlignment="1">
      <alignment horizontal="left" vertical="center"/>
    </xf>
    <xf numFmtId="0" fontId="21" fillId="44" borderId="17" xfId="43" applyFont="1" applyFill="1" applyBorder="1" applyAlignment="1">
      <alignment vertical="center"/>
    </xf>
    <xf numFmtId="0" fontId="21" fillId="44" borderId="2" xfId="43" applyFont="1" applyFill="1" applyBorder="1" applyAlignment="1">
      <alignment vertical="center"/>
    </xf>
    <xf numFmtId="0" fontId="21" fillId="44" borderId="0" xfId="43" applyFill="1" applyBorder="1" applyAlignment="1"/>
    <xf numFmtId="0" fontId="21" fillId="44" borderId="5" xfId="43" applyFont="1" applyFill="1" applyBorder="1"/>
    <xf numFmtId="0" fontId="56" fillId="44" borderId="0" xfId="43" applyFont="1" applyFill="1" applyBorder="1"/>
    <xf numFmtId="0" fontId="21" fillId="44" borderId="0" xfId="43" applyFont="1" applyFill="1" applyBorder="1"/>
    <xf numFmtId="0" fontId="21" fillId="44" borderId="6" xfId="43" applyFont="1" applyFill="1" applyBorder="1"/>
    <xf numFmtId="0" fontId="21" fillId="44" borderId="5" xfId="43" applyFont="1" applyFill="1" applyBorder="1" applyAlignment="1">
      <alignment horizontal="left" vertical="center"/>
    </xf>
    <xf numFmtId="0" fontId="56" fillId="44" borderId="0" xfId="43" applyFont="1" applyFill="1" applyBorder="1" applyAlignment="1">
      <alignment horizontal="left" vertical="center"/>
    </xf>
    <xf numFmtId="0" fontId="21" fillId="44" borderId="6" xfId="43" applyFont="1" applyFill="1" applyBorder="1" applyAlignment="1">
      <alignment wrapText="1"/>
    </xf>
    <xf numFmtId="0" fontId="21" fillId="44" borderId="5" xfId="43" applyFont="1" applyFill="1" applyBorder="1" applyAlignment="1">
      <alignment vertical="top"/>
    </xf>
    <xf numFmtId="0" fontId="21" fillId="44" borderId="0" xfId="43" applyFont="1" applyFill="1" applyBorder="1" applyAlignment="1">
      <alignment vertical="center"/>
    </xf>
    <xf numFmtId="0" fontId="21" fillId="44" borderId="6" xfId="43" applyFont="1" applyFill="1" applyBorder="1" applyAlignment="1">
      <alignment vertical="center"/>
    </xf>
    <xf numFmtId="49" fontId="56" fillId="44" borderId="0" xfId="43" applyNumberFormat="1" applyFont="1" applyFill="1" applyBorder="1" applyAlignment="1">
      <alignment horizontal="left" vertical="center"/>
    </xf>
    <xf numFmtId="0" fontId="21" fillId="44" borderId="3" xfId="43" applyFont="1" applyFill="1" applyBorder="1" applyAlignment="1">
      <alignment horizontal="left" vertical="center"/>
    </xf>
    <xf numFmtId="0" fontId="21" fillId="44" borderId="18" xfId="43" applyFill="1" applyBorder="1"/>
    <xf numFmtId="0" fontId="21" fillId="44" borderId="18" xfId="43" applyFont="1" applyFill="1" applyBorder="1" applyAlignment="1">
      <alignment vertical="center"/>
    </xf>
    <xf numFmtId="0" fontId="21" fillId="44" borderId="4" xfId="43" applyFont="1" applyFill="1" applyBorder="1" applyAlignment="1">
      <alignment vertical="center"/>
    </xf>
    <xf numFmtId="0" fontId="21" fillId="44" borderId="1" xfId="43" applyFont="1" applyFill="1" applyBorder="1"/>
    <xf numFmtId="0" fontId="21" fillId="44" borderId="17" xfId="43" applyFont="1" applyFill="1" applyBorder="1"/>
    <xf numFmtId="3" fontId="47" fillId="44" borderId="17" xfId="43" applyNumberFormat="1" applyFont="1" applyFill="1" applyBorder="1" applyAlignment="1">
      <alignment horizontal="right"/>
    </xf>
    <xf numFmtId="37" fontId="47" fillId="44" borderId="17" xfId="43" applyNumberFormat="1" applyFont="1" applyFill="1" applyBorder="1" applyAlignment="1">
      <alignment horizontal="right"/>
    </xf>
    <xf numFmtId="0" fontId="21" fillId="44" borderId="2" xfId="43" applyNumberFormat="1" applyFont="1" applyFill="1" applyBorder="1" applyAlignment="1"/>
    <xf numFmtId="3" fontId="47" fillId="44" borderId="0" xfId="43" applyNumberFormat="1" applyFont="1" applyFill="1" applyBorder="1" applyAlignment="1">
      <alignment horizontal="right"/>
    </xf>
    <xf numFmtId="37" fontId="47" fillId="44" borderId="0" xfId="43" applyNumberFormat="1" applyFont="1" applyFill="1" applyBorder="1" applyAlignment="1">
      <alignment horizontal="right"/>
    </xf>
    <xf numFmtId="0" fontId="21" fillId="44" borderId="6" xfId="43" applyNumberFormat="1" applyFont="1" applyFill="1" applyBorder="1" applyAlignment="1"/>
    <xf numFmtId="6" fontId="47" fillId="44" borderId="0" xfId="43" applyNumberFormat="1" applyFont="1" applyFill="1" applyBorder="1" applyAlignment="1">
      <alignment horizontal="right"/>
    </xf>
    <xf numFmtId="169" fontId="47" fillId="44" borderId="0" xfId="43" applyNumberFormat="1" applyFont="1" applyFill="1" applyBorder="1" applyAlignment="1">
      <alignment horizontal="right"/>
    </xf>
    <xf numFmtId="0" fontId="21" fillId="44" borderId="6" xfId="51" applyNumberFormat="1" applyFont="1" applyFill="1" applyBorder="1" applyAlignment="1"/>
    <xf numFmtId="44" fontId="47" fillId="44" borderId="0" xfId="43" applyNumberFormat="1" applyFont="1" applyFill="1" applyBorder="1" applyAlignment="1">
      <alignment horizontal="right"/>
    </xf>
    <xf numFmtId="174" fontId="47" fillId="44" borderId="0" xfId="43" applyNumberFormat="1" applyFont="1" applyFill="1" applyBorder="1" applyAlignment="1">
      <alignment horizontal="right"/>
    </xf>
    <xf numFmtId="4" fontId="47" fillId="44" borderId="0" xfId="43" applyNumberFormat="1" applyFont="1" applyFill="1" applyBorder="1" applyAlignment="1">
      <alignment horizontal="right"/>
    </xf>
    <xf numFmtId="175" fontId="47" fillId="44" borderId="0" xfId="43" applyNumberFormat="1" applyFont="1" applyFill="1" applyBorder="1" applyAlignment="1">
      <alignment horizontal="right"/>
    </xf>
    <xf numFmtId="0" fontId="21" fillId="44" borderId="3" xfId="43" applyFont="1" applyFill="1" applyBorder="1"/>
    <xf numFmtId="0" fontId="21" fillId="44" borderId="18" xfId="43" applyFont="1" applyFill="1" applyBorder="1"/>
    <xf numFmtId="172" fontId="47" fillId="44" borderId="18" xfId="43" applyNumberFormat="1" applyFont="1" applyFill="1" applyBorder="1" applyAlignment="1">
      <alignment horizontal="right"/>
    </xf>
    <xf numFmtId="175" fontId="47" fillId="44" borderId="18" xfId="43" applyNumberFormat="1" applyFont="1" applyFill="1" applyBorder="1" applyAlignment="1">
      <alignment horizontal="right"/>
    </xf>
    <xf numFmtId="0" fontId="21" fillId="44" borderId="4" xfId="43" applyNumberFormat="1" applyFont="1" applyFill="1" applyBorder="1" applyAlignment="1"/>
    <xf numFmtId="0" fontId="21" fillId="44" borderId="17" xfId="43" applyFont="1" applyFill="1" applyBorder="1" applyAlignment="1"/>
    <xf numFmtId="0" fontId="21" fillId="44" borderId="0" xfId="43" applyFont="1" applyFill="1" applyBorder="1" applyAlignment="1">
      <alignment wrapText="1"/>
    </xf>
    <xf numFmtId="3" fontId="47" fillId="44" borderId="0" xfId="43" applyNumberFormat="1" applyFont="1" applyFill="1" applyBorder="1" applyAlignment="1">
      <alignment horizontal="right" wrapText="1"/>
    </xf>
    <xf numFmtId="0" fontId="21" fillId="44" borderId="18" xfId="43" applyFont="1" applyFill="1" applyBorder="1" applyAlignment="1">
      <alignment wrapText="1"/>
    </xf>
    <xf numFmtId="3" fontId="47" fillId="44" borderId="18" xfId="43" applyNumberFormat="1" applyFont="1" applyFill="1" applyBorder="1" applyAlignment="1">
      <alignment horizontal="right" wrapText="1"/>
    </xf>
    <xf numFmtId="0" fontId="21" fillId="44" borderId="17" xfId="43" applyFont="1" applyFill="1" applyBorder="1" applyAlignment="1">
      <alignment wrapText="1"/>
    </xf>
    <xf numFmtId="3" fontId="47" fillId="44" borderId="17" xfId="43" applyNumberFormat="1" applyFont="1" applyFill="1" applyBorder="1" applyAlignment="1">
      <alignment horizontal="right" wrapText="1"/>
    </xf>
    <xf numFmtId="0" fontId="21" fillId="43" borderId="1" xfId="43" applyFont="1" applyFill="1" applyBorder="1"/>
    <xf numFmtId="0" fontId="21" fillId="43" borderId="17" xfId="43" applyFont="1" applyFill="1" applyBorder="1" applyAlignment="1">
      <alignment wrapText="1"/>
    </xf>
    <xf numFmtId="3" fontId="47" fillId="43" borderId="17" xfId="43" applyNumberFormat="1" applyFont="1" applyFill="1" applyBorder="1" applyAlignment="1">
      <alignment horizontal="right"/>
    </xf>
    <xf numFmtId="3" fontId="47" fillId="43" borderId="17" xfId="43" applyNumberFormat="1" applyFont="1" applyFill="1" applyBorder="1" applyAlignment="1">
      <alignment horizontal="right" wrapText="1"/>
    </xf>
    <xf numFmtId="0" fontId="21" fillId="43" borderId="2" xfId="43" applyNumberFormat="1" applyFont="1" applyFill="1" applyBorder="1" applyAlignment="1"/>
    <xf numFmtId="0" fontId="21" fillId="43" borderId="5" xfId="43" applyFont="1" applyFill="1" applyBorder="1"/>
    <xf numFmtId="0" fontId="21" fillId="43" borderId="0" xfId="43" applyFont="1" applyFill="1" applyBorder="1" applyAlignment="1">
      <alignment wrapText="1"/>
    </xf>
    <xf numFmtId="3" fontId="47" fillId="43" borderId="0" xfId="43" applyNumberFormat="1" applyFont="1" applyFill="1" applyBorder="1" applyAlignment="1">
      <alignment horizontal="right" wrapText="1"/>
    </xf>
    <xf numFmtId="0" fontId="21" fillId="43" borderId="6" xfId="43" applyNumberFormat="1" applyFont="1" applyFill="1" applyBorder="1" applyAlignment="1"/>
    <xf numFmtId="0" fontId="21" fillId="43" borderId="3" xfId="43" applyFont="1" applyFill="1" applyBorder="1"/>
    <xf numFmtId="0" fontId="21" fillId="43" borderId="18" xfId="43" applyFont="1" applyFill="1" applyBorder="1" applyAlignment="1">
      <alignment wrapText="1"/>
    </xf>
    <xf numFmtId="3" fontId="47" fillId="43" borderId="18" xfId="43" applyNumberFormat="1" applyFont="1" applyFill="1" applyBorder="1" applyAlignment="1">
      <alignment horizontal="right" wrapText="1"/>
    </xf>
    <xf numFmtId="0" fontId="21" fillId="43" borderId="4" xfId="43" applyNumberFormat="1" applyFont="1" applyFill="1" applyBorder="1" applyAlignment="1"/>
    <xf numFmtId="0" fontId="57" fillId="43" borderId="0" xfId="43" applyFont="1" applyFill="1"/>
    <xf numFmtId="0" fontId="21" fillId="43" borderId="0" xfId="43" applyFill="1"/>
    <xf numFmtId="0" fontId="47" fillId="43" borderId="0" xfId="0" applyFont="1" applyFill="1"/>
    <xf numFmtId="0" fontId="58" fillId="43" borderId="0" xfId="0" applyNumberFormat="1" applyFont="1" applyFill="1" applyAlignment="1">
      <alignment wrapText="1"/>
    </xf>
    <xf numFmtId="0" fontId="0" fillId="43" borderId="0" xfId="0" quotePrefix="1" applyFill="1"/>
    <xf numFmtId="9" fontId="47" fillId="43" borderId="0" xfId="0" applyNumberFormat="1" applyFont="1" applyFill="1" applyBorder="1"/>
    <xf numFmtId="0" fontId="58" fillId="43" borderId="29" xfId="0" applyFont="1" applyFill="1" applyBorder="1" applyAlignment="1">
      <alignment vertical="top"/>
    </xf>
    <xf numFmtId="0" fontId="58" fillId="43" borderId="29" xfId="0" applyFont="1" applyFill="1" applyBorder="1" applyAlignment="1">
      <alignment vertical="top" wrapText="1"/>
    </xf>
    <xf numFmtId="0" fontId="58" fillId="43" borderId="0" xfId="0" applyFont="1" applyFill="1" applyBorder="1" applyAlignment="1">
      <alignment vertical="top" wrapText="1"/>
    </xf>
    <xf numFmtId="0" fontId="58" fillId="43" borderId="30" xfId="0" applyFont="1" applyFill="1" applyBorder="1" applyAlignment="1">
      <alignment vertical="top" wrapText="1"/>
    </xf>
    <xf numFmtId="0" fontId="58" fillId="43" borderId="0" xfId="0" applyFont="1" applyFill="1" applyBorder="1" applyAlignment="1">
      <alignment vertical="top"/>
    </xf>
    <xf numFmtId="0" fontId="60" fillId="43" borderId="0" xfId="0" applyFont="1" applyFill="1" applyBorder="1" applyAlignment="1">
      <alignment vertical="top" wrapText="1"/>
    </xf>
    <xf numFmtId="0" fontId="0" fillId="0" borderId="47" xfId="1" applyNumberFormat="1" applyFont="1" applyFill="1" applyBorder="1"/>
    <xf numFmtId="0" fontId="1" fillId="41" borderId="16" xfId="28" applyFill="1" applyBorder="1" applyAlignment="1">
      <alignment horizontal="center"/>
    </xf>
    <xf numFmtId="0" fontId="0" fillId="0" borderId="16" xfId="1" applyNumberFormat="1" applyFont="1" applyBorder="1" applyAlignment="1">
      <alignment horizontal="right" vertical="center"/>
    </xf>
    <xf numFmtId="0" fontId="0" fillId="0" borderId="16" xfId="0" applyFill="1" applyBorder="1" applyAlignment="1">
      <alignment horizontal="right" vertical="center"/>
    </xf>
    <xf numFmtId="9" fontId="0" fillId="0" borderId="0" xfId="2" applyFont="1" applyFill="1" applyBorder="1"/>
    <xf numFmtId="44" fontId="0" fillId="0" borderId="23" xfId="0" applyNumberFormat="1" applyBorder="1"/>
    <xf numFmtId="0" fontId="0" fillId="0" borderId="21" xfId="0" applyFill="1" applyBorder="1" applyAlignment="1">
      <alignment horizontal="right"/>
    </xf>
    <xf numFmtId="0" fontId="0" fillId="0" borderId="19" xfId="0" applyBorder="1" applyAlignment="1">
      <alignment horizontal="right"/>
    </xf>
    <xf numFmtId="0" fontId="0" fillId="0" borderId="24" xfId="0" applyBorder="1" applyAlignment="1">
      <alignment horizontal="right"/>
    </xf>
    <xf numFmtId="44" fontId="0" fillId="0" borderId="16" xfId="0" applyNumberFormat="1" applyFill="1" applyBorder="1"/>
    <xf numFmtId="0" fontId="0" fillId="0" borderId="16" xfId="0" applyNumberFormat="1" applyFill="1" applyBorder="1"/>
    <xf numFmtId="38" fontId="0" fillId="0" borderId="0" xfId="0" applyNumberFormat="1" applyFill="1" applyBorder="1" applyAlignment="1">
      <alignment horizontal="right"/>
    </xf>
    <xf numFmtId="44" fontId="0" fillId="0" borderId="0" xfId="1" applyFont="1" applyFill="1" applyBorder="1"/>
    <xf numFmtId="0" fontId="0" fillId="0" borderId="20" xfId="0" applyBorder="1" applyAlignment="1">
      <alignment horizontal="right"/>
    </xf>
    <xf numFmtId="0" fontId="0" fillId="0" borderId="54" xfId="0" applyBorder="1" applyAlignment="1">
      <alignment horizontal="right"/>
    </xf>
    <xf numFmtId="9" fontId="0" fillId="0" borderId="54" xfId="2" applyFont="1" applyFill="1" applyBorder="1"/>
    <xf numFmtId="0" fontId="0" fillId="0" borderId="54" xfId="0" applyBorder="1"/>
    <xf numFmtId="0" fontId="0" fillId="0" borderId="54" xfId="0" applyFill="1" applyBorder="1"/>
    <xf numFmtId="3" fontId="0" fillId="0" borderId="22" xfId="0" applyNumberFormat="1" applyFill="1" applyBorder="1" applyAlignment="1">
      <alignment horizontal="right"/>
    </xf>
    <xf numFmtId="0" fontId="0" fillId="0" borderId="0" xfId="0" applyFont="1" applyFill="1" applyBorder="1" applyAlignment="1">
      <alignment horizontal="right"/>
    </xf>
    <xf numFmtId="7" fontId="0" fillId="0" borderId="0" xfId="1" applyNumberFormat="1" applyFont="1" applyFill="1" applyBorder="1" applyAlignment="1">
      <alignment horizontal="right"/>
    </xf>
    <xf numFmtId="0" fontId="0" fillId="45" borderId="16" xfId="0" applyFill="1" applyBorder="1"/>
    <xf numFmtId="0" fontId="0" fillId="45" borderId="16" xfId="0" applyFill="1" applyBorder="1" applyAlignment="1">
      <alignment horizontal="right"/>
    </xf>
    <xf numFmtId="165" fontId="0" fillId="45" borderId="16" xfId="0" applyNumberFormat="1" applyFill="1" applyBorder="1" applyAlignment="1">
      <alignment horizontal="right"/>
    </xf>
    <xf numFmtId="9" fontId="0" fillId="45" borderId="16" xfId="2" applyNumberFormat="1" applyFont="1" applyFill="1" applyBorder="1" applyAlignment="1">
      <alignment horizontal="right"/>
    </xf>
    <xf numFmtId="14" fontId="0" fillId="45" borderId="16" xfId="0" applyNumberFormat="1" applyFill="1" applyBorder="1" applyAlignment="1">
      <alignment horizontal="right"/>
    </xf>
    <xf numFmtId="7" fontId="0" fillId="45" borderId="16" xfId="1" applyNumberFormat="1" applyFont="1" applyFill="1" applyBorder="1" applyAlignment="1">
      <alignment horizontal="right"/>
    </xf>
    <xf numFmtId="0" fontId="0" fillId="45" borderId="37" xfId="0" applyFill="1" applyBorder="1"/>
    <xf numFmtId="44" fontId="0" fillId="45" borderId="16" xfId="1" applyFont="1" applyFill="1" applyBorder="1"/>
    <xf numFmtId="44" fontId="0" fillId="45" borderId="37" xfId="1" applyFont="1" applyFill="1" applyBorder="1"/>
    <xf numFmtId="3" fontId="0" fillId="45" borderId="16" xfId="0" applyNumberFormat="1" applyFill="1" applyBorder="1"/>
    <xf numFmtId="3" fontId="0" fillId="45" borderId="37" xfId="0" applyNumberFormat="1" applyFill="1" applyBorder="1"/>
    <xf numFmtId="44" fontId="44" fillId="45" borderId="16" xfId="2585" applyNumberFormat="1" applyFont="1" applyFill="1" applyBorder="1"/>
    <xf numFmtId="0" fontId="27" fillId="45" borderId="16" xfId="0" applyFont="1" applyFill="1" applyBorder="1" applyAlignment="1">
      <alignment vertical="top"/>
    </xf>
    <xf numFmtId="0" fontId="0" fillId="45" borderId="16" xfId="0" applyFill="1" applyBorder="1" applyAlignment="1">
      <alignment horizontal="center" vertical="center"/>
    </xf>
    <xf numFmtId="0" fontId="0" fillId="45" borderId="16" xfId="0" applyFill="1" applyBorder="1" applyAlignment="1">
      <alignment horizontal="right" vertical="center"/>
    </xf>
    <xf numFmtId="44" fontId="0" fillId="45" borderId="16" xfId="1" applyFont="1" applyFill="1" applyBorder="1" applyAlignment="1">
      <alignment horizontal="right" vertical="center"/>
    </xf>
    <xf numFmtId="0" fontId="0" fillId="45" borderId="20" xfId="0" applyFill="1" applyBorder="1" applyAlignment="1">
      <alignment horizontal="right" vertical="center"/>
    </xf>
    <xf numFmtId="44" fontId="0" fillId="45" borderId="22" xfId="0" applyNumberFormat="1" applyFill="1" applyBorder="1"/>
    <xf numFmtId="44" fontId="0" fillId="45" borderId="16" xfId="0" applyNumberFormat="1" applyFill="1" applyBorder="1"/>
    <xf numFmtId="0" fontId="3" fillId="0" borderId="16" xfId="0" applyFont="1" applyFill="1" applyBorder="1"/>
    <xf numFmtId="0" fontId="21" fillId="44" borderId="5" xfId="2596" applyFill="1" applyBorder="1"/>
    <xf numFmtId="0" fontId="21" fillId="44" borderId="0" xfId="2596" applyFill="1" applyBorder="1"/>
    <xf numFmtId="0" fontId="67" fillId="47" borderId="0" xfId="0" applyFont="1" applyFill="1" applyBorder="1" applyAlignment="1">
      <alignment horizontal="left" vertical="top" wrapText="1"/>
    </xf>
    <xf numFmtId="0" fontId="67" fillId="0" borderId="55" xfId="0" applyFont="1" applyFill="1" applyBorder="1" applyAlignment="1">
      <alignment horizontal="left" vertical="top" wrapText="1"/>
    </xf>
    <xf numFmtId="0" fontId="66"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67" fillId="0" borderId="56" xfId="0" applyFont="1" applyFill="1" applyBorder="1" applyAlignment="1">
      <alignment horizontal="left" vertical="top" wrapText="1"/>
    </xf>
    <xf numFmtId="0" fontId="66"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67" fillId="47" borderId="0" xfId="0" applyFont="1" applyFill="1" applyBorder="1" applyAlignment="1">
      <alignment horizontal="left" vertical="center" wrapText="1"/>
    </xf>
    <xf numFmtId="0" fontId="66" fillId="47" borderId="0" xfId="0" applyFont="1" applyFill="1" applyBorder="1" applyAlignment="1">
      <alignment horizontal="left" vertical="center" wrapText="1"/>
    </xf>
    <xf numFmtId="0" fontId="71" fillId="0" borderId="0" xfId="0" applyFont="1" applyFill="1" applyBorder="1" applyAlignment="1">
      <alignment horizontal="left" vertical="top"/>
    </xf>
    <xf numFmtId="0" fontId="72" fillId="0" borderId="56" xfId="0" applyFont="1" applyFill="1" applyBorder="1" applyAlignment="1">
      <alignment horizontal="left" vertical="top" wrapText="1"/>
    </xf>
    <xf numFmtId="0" fontId="0" fillId="0" borderId="16" xfId="0" applyBorder="1" applyAlignment="1">
      <alignment horizontal="right"/>
    </xf>
    <xf numFmtId="0" fontId="4" fillId="34" borderId="19" xfId="0" applyFont="1" applyFill="1" applyBorder="1" applyAlignment="1">
      <alignment horizontal="left"/>
    </xf>
    <xf numFmtId="0" fontId="4" fillId="34" borderId="20" xfId="0" applyFont="1" applyFill="1" applyBorder="1" applyAlignment="1">
      <alignment horizontal="left"/>
    </xf>
    <xf numFmtId="0" fontId="20" fillId="0" borderId="1" xfId="0" applyFont="1" applyBorder="1" applyAlignment="1">
      <alignment horizontal="right"/>
    </xf>
    <xf numFmtId="0" fontId="20" fillId="0" borderId="2" xfId="0" applyFont="1" applyBorder="1" applyAlignment="1">
      <alignment horizontal="right"/>
    </xf>
    <xf numFmtId="0" fontId="4" fillId="34" borderId="21" xfId="0" applyFont="1" applyFill="1" applyBorder="1" applyAlignment="1">
      <alignment horizontal="left"/>
    </xf>
    <xf numFmtId="0" fontId="0" fillId="0" borderId="0" xfId="0" applyFill="1" applyBorder="1" applyAlignment="1">
      <alignment horizontal="right"/>
    </xf>
    <xf numFmtId="0" fontId="0" fillId="0" borderId="16" xfId="0" applyBorder="1" applyAlignment="1">
      <alignment horizontal="right"/>
    </xf>
    <xf numFmtId="0" fontId="4" fillId="34" borderId="17" xfId="0" applyFont="1" applyFill="1" applyBorder="1" applyAlignment="1">
      <alignment horizontal="left"/>
    </xf>
    <xf numFmtId="0" fontId="4" fillId="0" borderId="0" xfId="0" applyFont="1" applyFill="1" applyBorder="1" applyAlignment="1">
      <alignment horizontal="left"/>
    </xf>
    <xf numFmtId="0" fontId="20" fillId="0" borderId="0" xfId="0" applyFont="1" applyFill="1" applyBorder="1" applyAlignment="1">
      <alignment horizontal="right"/>
    </xf>
    <xf numFmtId="0" fontId="20" fillId="0" borderId="0" xfId="0" applyFont="1" applyFill="1" applyBorder="1" applyAlignment="1">
      <alignment horizontal="right" vertical="top"/>
    </xf>
    <xf numFmtId="0" fontId="0" fillId="0" borderId="0" xfId="0" applyFont="1" applyBorder="1" applyAlignment="1">
      <alignment horizontal="left" vertical="top" wrapText="1"/>
    </xf>
    <xf numFmtId="0" fontId="4" fillId="34" borderId="1" xfId="2582" applyFont="1" applyFill="1" applyBorder="1" applyAlignment="1">
      <alignment horizontal="center"/>
    </xf>
    <xf numFmtId="0" fontId="4" fillId="34" borderId="17" xfId="2582" applyFont="1" applyFill="1" applyBorder="1" applyAlignment="1">
      <alignment horizontal="center"/>
    </xf>
    <xf numFmtId="0" fontId="4" fillId="34" borderId="2" xfId="2582" applyFont="1" applyFill="1" applyBorder="1" applyAlignment="1">
      <alignment horizontal="center"/>
    </xf>
    <xf numFmtId="49" fontId="42" fillId="0" borderId="17" xfId="2582" applyNumberFormat="1" applyFont="1" applyBorder="1" applyAlignment="1">
      <alignment horizontal="left" vertical="top" wrapText="1"/>
    </xf>
    <xf numFmtId="49" fontId="42" fillId="0" borderId="2" xfId="2582" applyNumberFormat="1" applyFont="1" applyBorder="1" applyAlignment="1">
      <alignment horizontal="left" vertical="top" wrapText="1"/>
    </xf>
    <xf numFmtId="49" fontId="42" fillId="0" borderId="0" xfId="2582" applyNumberFormat="1" applyFont="1" applyBorder="1" applyAlignment="1">
      <alignment horizontal="left" vertical="top" wrapText="1"/>
    </xf>
    <xf numFmtId="49" fontId="42" fillId="0" borderId="6" xfId="2582" applyNumberFormat="1" applyFont="1" applyBorder="1" applyAlignment="1">
      <alignment horizontal="left" vertical="top" wrapText="1"/>
    </xf>
    <xf numFmtId="49" fontId="42" fillId="0" borderId="18" xfId="2582" applyNumberFormat="1" applyFont="1" applyBorder="1" applyAlignment="1">
      <alignment horizontal="left" vertical="top" wrapText="1"/>
    </xf>
    <xf numFmtId="49" fontId="42" fillId="0" borderId="4" xfId="2582" applyNumberFormat="1" applyFont="1" applyBorder="1" applyAlignment="1">
      <alignment horizontal="left" vertical="top" wrapText="1"/>
    </xf>
    <xf numFmtId="0" fontId="42" fillId="45" borderId="16" xfId="2582" applyFont="1" applyFill="1" applyBorder="1" applyAlignment="1">
      <alignment horizontal="center" vertical="top" wrapText="1"/>
    </xf>
    <xf numFmtId="0" fontId="0" fillId="0" borderId="6" xfId="0" applyBorder="1" applyAlignment="1">
      <alignment horizontal="right"/>
    </xf>
    <xf numFmtId="0" fontId="62" fillId="34" borderId="42" xfId="0" applyFont="1" applyFill="1" applyBorder="1" applyAlignment="1">
      <alignment horizontal="left"/>
    </xf>
    <xf numFmtId="0" fontId="62" fillId="34" borderId="43" xfId="0" applyFont="1" applyFill="1" applyBorder="1" applyAlignment="1">
      <alignment horizontal="left"/>
    </xf>
    <xf numFmtId="0" fontId="62" fillId="34" borderId="44" xfId="0" applyFont="1" applyFill="1" applyBorder="1" applyAlignment="1">
      <alignment horizontal="left"/>
    </xf>
    <xf numFmtId="0" fontId="3" fillId="34" borderId="23" xfId="2585" applyFont="1" applyFill="1" applyBorder="1" applyAlignment="1">
      <alignment horizontal="center" vertical="center"/>
    </xf>
    <xf numFmtId="0" fontId="3" fillId="34" borderId="22" xfId="2585" applyFont="1" applyFill="1" applyBorder="1" applyAlignment="1">
      <alignment horizontal="center" vertical="center"/>
    </xf>
    <xf numFmtId="0" fontId="3" fillId="34" borderId="19" xfId="0" applyFont="1" applyFill="1" applyBorder="1" applyAlignment="1">
      <alignment horizontal="center"/>
    </xf>
    <xf numFmtId="0" fontId="3" fillId="34" borderId="21" xfId="0" applyFont="1" applyFill="1" applyBorder="1" applyAlignment="1">
      <alignment horizontal="center"/>
    </xf>
    <xf numFmtId="0" fontId="3" fillId="34" borderId="20" xfId="0" applyFont="1" applyFill="1" applyBorder="1" applyAlignment="1">
      <alignment horizontal="center"/>
    </xf>
    <xf numFmtId="0" fontId="3" fillId="34" borderId="23" xfId="2585" applyFont="1" applyFill="1" applyBorder="1" applyAlignment="1">
      <alignment horizontal="center" vertical="center" wrapText="1"/>
    </xf>
    <xf numFmtId="0" fontId="3" fillId="34" borderId="22" xfId="2585" applyFont="1" applyFill="1" applyBorder="1" applyAlignment="1">
      <alignment horizontal="center" vertical="center" wrapText="1"/>
    </xf>
    <xf numFmtId="0" fontId="4" fillId="0" borderId="16" xfId="3" applyFont="1" applyBorder="1" applyAlignment="1">
      <alignment horizontal="left"/>
    </xf>
    <xf numFmtId="0" fontId="0" fillId="0" borderId="22" xfId="0" applyBorder="1" applyAlignment="1">
      <alignment horizontal="center" vertical="center"/>
    </xf>
    <xf numFmtId="0" fontId="3" fillId="34" borderId="19" xfId="2585"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4" fillId="34" borderId="16" xfId="0" applyFont="1" applyFill="1" applyBorder="1" applyAlignment="1">
      <alignment horizontal="left"/>
    </xf>
    <xf numFmtId="0" fontId="26" fillId="0" borderId="3" xfId="2590" applyBorder="1" applyAlignment="1" applyProtection="1">
      <alignment horizontal="center" vertical="center"/>
    </xf>
    <xf numFmtId="0" fontId="26" fillId="0" borderId="4" xfId="2590" applyBorder="1" applyAlignment="1" applyProtection="1">
      <alignment horizontal="center" vertical="center"/>
    </xf>
    <xf numFmtId="0" fontId="4" fillId="34" borderId="19" xfId="0" applyFont="1" applyFill="1" applyBorder="1" applyAlignment="1">
      <alignment horizontal="center"/>
    </xf>
    <xf numFmtId="0" fontId="4" fillId="34" borderId="20" xfId="0" applyFont="1" applyFill="1" applyBorder="1" applyAlignment="1">
      <alignment horizontal="center"/>
    </xf>
    <xf numFmtId="0" fontId="28" fillId="41" borderId="19" xfId="0" applyFont="1" applyFill="1" applyBorder="1" applyAlignment="1">
      <alignment horizontal="center"/>
    </xf>
    <xf numFmtId="0" fontId="28" fillId="41" borderId="21" xfId="0" applyFont="1" applyFill="1" applyBorder="1" applyAlignment="1">
      <alignment horizontal="center"/>
    </xf>
    <xf numFmtId="0" fontId="28" fillId="41" borderId="20" xfId="0" applyFont="1" applyFill="1" applyBorder="1" applyAlignment="1">
      <alignment horizontal="center"/>
    </xf>
    <xf numFmtId="0" fontId="3" fillId="41" borderId="23" xfId="29" applyFont="1" applyFill="1" applyBorder="1" applyAlignment="1">
      <alignment horizontal="center" vertical="center"/>
    </xf>
    <xf numFmtId="0" fontId="3" fillId="41" borderId="22" xfId="29" applyFont="1" applyFill="1" applyBorder="1" applyAlignment="1">
      <alignment horizontal="center" vertical="center"/>
    </xf>
    <xf numFmtId="0" fontId="4" fillId="41" borderId="19" xfId="30" applyFont="1" applyFill="1" applyBorder="1" applyAlignment="1">
      <alignment horizontal="center"/>
    </xf>
    <xf numFmtId="0" fontId="4" fillId="41" borderId="21" xfId="30" applyFont="1" applyFill="1" applyBorder="1" applyAlignment="1">
      <alignment horizontal="center"/>
    </xf>
    <xf numFmtId="0" fontId="4" fillId="41" borderId="20" xfId="30" applyFont="1" applyFill="1" applyBorder="1" applyAlignment="1">
      <alignment horizontal="center"/>
    </xf>
    <xf numFmtId="0" fontId="3" fillId="39" borderId="19" xfId="0" applyFont="1" applyFill="1" applyBorder="1" applyAlignment="1">
      <alignment horizontal="center"/>
    </xf>
    <xf numFmtId="0" fontId="3" fillId="39" borderId="21" xfId="0" applyFont="1" applyFill="1" applyBorder="1" applyAlignment="1">
      <alignment horizontal="center"/>
    </xf>
    <xf numFmtId="0" fontId="3" fillId="39" borderId="20" xfId="0" applyFont="1" applyFill="1" applyBorder="1" applyAlignment="1">
      <alignment horizontal="center"/>
    </xf>
    <xf numFmtId="0" fontId="26" fillId="0" borderId="3" xfId="2590" applyBorder="1" applyAlignment="1" applyProtection="1">
      <alignment horizontal="center" vertical="center" wrapText="1"/>
    </xf>
    <xf numFmtId="0" fontId="26" fillId="0" borderId="4" xfId="2590" applyBorder="1" applyAlignment="1" applyProtection="1">
      <alignment horizontal="center" vertical="center" wrapText="1"/>
    </xf>
    <xf numFmtId="0" fontId="3" fillId="34" borderId="16" xfId="0" applyFont="1" applyFill="1" applyBorder="1" applyAlignment="1">
      <alignment horizontal="center"/>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3" fillId="41" borderId="19" xfId="0" applyFont="1" applyFill="1" applyBorder="1" applyAlignment="1">
      <alignment horizontal="center"/>
    </xf>
    <xf numFmtId="0" fontId="3" fillId="41" borderId="20" xfId="0" applyFont="1" applyFill="1" applyBorder="1" applyAlignment="1">
      <alignment horizontal="center"/>
    </xf>
    <xf numFmtId="0" fontId="0" fillId="34" borderId="19" xfId="0" applyFill="1" applyBorder="1" applyAlignment="1">
      <alignment horizontal="center"/>
    </xf>
    <xf numFmtId="0" fontId="0" fillId="34" borderId="21" xfId="0" applyFill="1" applyBorder="1" applyAlignment="1">
      <alignment horizontal="center"/>
    </xf>
    <xf numFmtId="0" fontId="0" fillId="34" borderId="20" xfId="0" applyFill="1" applyBorder="1" applyAlignment="1">
      <alignment horizontal="center"/>
    </xf>
    <xf numFmtId="0" fontId="0" fillId="40" borderId="49" xfId="0" applyFill="1" applyBorder="1" applyAlignment="1">
      <alignment horizontal="center"/>
    </xf>
    <xf numFmtId="0" fontId="0" fillId="40" borderId="50" xfId="0" applyFill="1" applyBorder="1" applyAlignment="1">
      <alignment horizontal="center"/>
    </xf>
    <xf numFmtId="0" fontId="0" fillId="40" borderId="51" xfId="0" applyFill="1" applyBorder="1" applyAlignment="1">
      <alignment horizontal="center"/>
    </xf>
    <xf numFmtId="0" fontId="64" fillId="46" borderId="0" xfId="0" applyFont="1" applyFill="1" applyBorder="1" applyAlignment="1">
      <alignment horizontal="left" vertical="top" wrapText="1"/>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21" fillId="44" borderId="19" xfId="43" applyFill="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21" fillId="44" borderId="0" xfId="43" applyFont="1" applyFill="1" applyBorder="1" applyAlignment="1">
      <alignment horizontal="left" vertical="center" wrapText="1"/>
    </xf>
    <xf numFmtId="0" fontId="21" fillId="44" borderId="6" xfId="43" applyFont="1" applyFill="1" applyBorder="1" applyAlignment="1">
      <alignment horizontal="left" vertical="center" wrapText="1"/>
    </xf>
    <xf numFmtId="0" fontId="58" fillId="43" borderId="29" xfId="0" applyFont="1" applyFill="1" applyBorder="1" applyAlignment="1">
      <alignment horizontal="left" vertical="top" wrapText="1"/>
    </xf>
    <xf numFmtId="0" fontId="58" fillId="43" borderId="0" xfId="0" applyFont="1" applyFill="1" applyBorder="1" applyAlignment="1">
      <alignment horizontal="left" vertical="top" wrapText="1"/>
    </xf>
    <xf numFmtId="0" fontId="58" fillId="43" borderId="30" xfId="0" applyFont="1" applyFill="1" applyBorder="1" applyAlignment="1">
      <alignment horizontal="left" vertical="top" wrapText="1"/>
    </xf>
    <xf numFmtId="0" fontId="58" fillId="43" borderId="0" xfId="0" applyFont="1" applyFill="1" applyBorder="1" applyAlignment="1">
      <alignment horizontal="left" vertical="top"/>
    </xf>
    <xf numFmtId="0" fontId="58" fillId="43" borderId="30" xfId="0" applyFont="1" applyFill="1" applyBorder="1" applyAlignment="1">
      <alignment horizontal="left" vertical="top"/>
    </xf>
    <xf numFmtId="0" fontId="58" fillId="43" borderId="31" xfId="0" applyFont="1" applyFill="1" applyBorder="1" applyAlignment="1">
      <alignment horizontal="left" vertical="top"/>
    </xf>
    <xf numFmtId="0" fontId="58" fillId="43" borderId="25" xfId="0" applyFont="1" applyFill="1" applyBorder="1" applyAlignment="1">
      <alignment horizontal="left" vertical="top"/>
    </xf>
    <xf numFmtId="0" fontId="58" fillId="43" borderId="32" xfId="0" applyFont="1" applyFill="1" applyBorder="1" applyAlignment="1">
      <alignment horizontal="left" vertical="top"/>
    </xf>
    <xf numFmtId="0" fontId="58" fillId="43" borderId="26" xfId="0" applyFont="1" applyFill="1" applyBorder="1" applyAlignment="1">
      <alignment horizontal="left" vertical="top" wrapText="1"/>
    </xf>
    <xf numFmtId="0" fontId="58" fillId="43" borderId="27" xfId="0" applyFont="1" applyFill="1" applyBorder="1" applyAlignment="1">
      <alignment horizontal="left" vertical="top" wrapText="1"/>
    </xf>
    <xf numFmtId="0" fontId="58" fillId="43" borderId="28" xfId="0" applyFont="1" applyFill="1" applyBorder="1" applyAlignment="1">
      <alignment horizontal="left" vertical="top" wrapText="1"/>
    </xf>
    <xf numFmtId="0" fontId="58" fillId="43" borderId="31" xfId="0" applyFont="1" applyFill="1" applyBorder="1" applyAlignment="1">
      <alignment horizontal="left" vertical="top" wrapText="1"/>
    </xf>
    <xf numFmtId="0" fontId="58" fillId="43" borderId="25" xfId="0" applyFont="1" applyFill="1" applyBorder="1" applyAlignment="1">
      <alignment horizontal="left" vertical="top" wrapText="1"/>
    </xf>
    <xf numFmtId="0" fontId="58" fillId="43" borderId="32" xfId="0" applyFont="1" applyFill="1" applyBorder="1" applyAlignment="1">
      <alignment horizontal="left" vertical="top" wrapText="1"/>
    </xf>
    <xf numFmtId="0" fontId="58" fillId="43" borderId="26" xfId="0" applyNumberFormat="1" applyFont="1" applyFill="1" applyBorder="1" applyAlignment="1">
      <alignment horizontal="left" vertical="top" wrapText="1"/>
    </xf>
    <xf numFmtId="0" fontId="58" fillId="43" borderId="27" xfId="0" applyNumberFormat="1" applyFont="1" applyFill="1" applyBorder="1" applyAlignment="1">
      <alignment horizontal="left" vertical="top" wrapText="1"/>
    </xf>
    <xf numFmtId="0" fontId="58" fillId="43" borderId="28" xfId="0" applyNumberFormat="1" applyFont="1" applyFill="1" applyBorder="1" applyAlignment="1">
      <alignment horizontal="left" vertical="top" wrapText="1"/>
    </xf>
    <xf numFmtId="0" fontId="58" fillId="43" borderId="29" xfId="0" applyNumberFormat="1" applyFont="1" applyFill="1" applyBorder="1" applyAlignment="1">
      <alignment horizontal="left" vertical="top" wrapText="1"/>
    </xf>
    <xf numFmtId="0" fontId="58" fillId="43" borderId="0" xfId="0" applyNumberFormat="1" applyFont="1" applyFill="1" applyBorder="1" applyAlignment="1">
      <alignment horizontal="left" vertical="top" wrapText="1"/>
    </xf>
    <xf numFmtId="0" fontId="58" fillId="43" borderId="30" xfId="0" applyNumberFormat="1" applyFont="1" applyFill="1" applyBorder="1" applyAlignment="1">
      <alignment horizontal="left" vertical="top" wrapText="1"/>
    </xf>
    <xf numFmtId="0" fontId="58" fillId="43" borderId="31" xfId="0" applyNumberFormat="1" applyFont="1" applyFill="1" applyBorder="1" applyAlignment="1">
      <alignment horizontal="left" vertical="top" wrapText="1"/>
    </xf>
    <xf numFmtId="0" fontId="58" fillId="43" borderId="25" xfId="0" applyNumberFormat="1" applyFont="1" applyFill="1" applyBorder="1" applyAlignment="1">
      <alignment horizontal="left" vertical="top" wrapText="1"/>
    </xf>
    <xf numFmtId="0" fontId="58" fillId="43" borderId="32" xfId="0" applyNumberFormat="1" applyFont="1" applyFill="1" applyBorder="1" applyAlignment="1">
      <alignment horizontal="left" vertical="top" wrapText="1"/>
    </xf>
    <xf numFmtId="0" fontId="0" fillId="43" borderId="26" xfId="0" quotePrefix="1" applyFill="1" applyBorder="1" applyAlignment="1">
      <alignment horizontal="left" vertical="top" wrapText="1"/>
    </xf>
    <xf numFmtId="0" fontId="0" fillId="43" borderId="27" xfId="0" quotePrefix="1" applyFill="1" applyBorder="1" applyAlignment="1">
      <alignment horizontal="left" vertical="top" wrapText="1"/>
    </xf>
    <xf numFmtId="0" fontId="0" fillId="43" borderId="28" xfId="0" quotePrefix="1" applyFill="1" applyBorder="1" applyAlignment="1">
      <alignment horizontal="left" vertical="top" wrapText="1"/>
    </xf>
    <xf numFmtId="0" fontId="0" fillId="43" borderId="29" xfId="0" quotePrefix="1" applyFill="1" applyBorder="1" applyAlignment="1">
      <alignment horizontal="left" vertical="top" wrapText="1"/>
    </xf>
    <xf numFmtId="0" fontId="0" fillId="43" borderId="0" xfId="0" quotePrefix="1" applyFill="1" applyBorder="1" applyAlignment="1">
      <alignment horizontal="left" vertical="top" wrapText="1"/>
    </xf>
    <xf numFmtId="0" fontId="0" fillId="43" borderId="30" xfId="0" quotePrefix="1" applyFill="1" applyBorder="1" applyAlignment="1">
      <alignment horizontal="left" vertical="top" wrapText="1"/>
    </xf>
    <xf numFmtId="0" fontId="0" fillId="43" borderId="31" xfId="0" quotePrefix="1" applyFill="1" applyBorder="1" applyAlignment="1">
      <alignment horizontal="left" vertical="top" wrapText="1"/>
    </xf>
    <xf numFmtId="0" fontId="0" fillId="43" borderId="25" xfId="0" quotePrefix="1" applyFill="1" applyBorder="1" applyAlignment="1">
      <alignment horizontal="left" vertical="top" wrapText="1"/>
    </xf>
    <xf numFmtId="0" fontId="0" fillId="43" borderId="32" xfId="0" quotePrefix="1" applyFill="1" applyBorder="1" applyAlignment="1">
      <alignment horizontal="left" vertical="top" wrapText="1"/>
    </xf>
    <xf numFmtId="0" fontId="59" fillId="43" borderId="0" xfId="0" applyFont="1" applyFill="1" applyBorder="1" applyAlignment="1">
      <alignment horizontal="left" vertical="top" wrapText="1"/>
    </xf>
    <xf numFmtId="0" fontId="59" fillId="43" borderId="30" xfId="0" applyFont="1" applyFill="1" applyBorder="1" applyAlignment="1">
      <alignment horizontal="left" vertical="top" wrapText="1"/>
    </xf>
  </cellXfs>
  <cellStyles count="2597">
    <cellStyle name="20% - Accent1" xfId="20" builtinId="30" customBuiltin="1"/>
    <cellStyle name="20% - Accent2" xfId="24" builtinId="34" customBuiltin="1"/>
    <cellStyle name="20% - Accent3" xfId="28" builtinId="38" customBuiltin="1"/>
    <cellStyle name="20% - Accent3 2" xfId="2587"/>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3 2" xfId="2586"/>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10" xfId="2455"/>
    <cellStyle name="Comma 10 2" xfId="74"/>
    <cellStyle name="Comma 12 2" xfId="75"/>
    <cellStyle name="Comma 13" xfId="76"/>
    <cellStyle name="Comma 14" xfId="77"/>
    <cellStyle name="Comma 16 2" xfId="78"/>
    <cellStyle name="Comma 18" xfId="79"/>
    <cellStyle name="Comma 18 2" xfId="80"/>
    <cellStyle name="Comma 19" xfId="81"/>
    <cellStyle name="Comma 2" xfId="44"/>
    <cellStyle name="Comma 2 10" xfId="82"/>
    <cellStyle name="Comma 2 10 2" xfId="83"/>
    <cellStyle name="Comma 2 11" xfId="84"/>
    <cellStyle name="Comma 2 11 2" xfId="85"/>
    <cellStyle name="Comma 2 12" xfId="86"/>
    <cellStyle name="Comma 2 12 2" xfId="87"/>
    <cellStyle name="Comma 2 13" xfId="88"/>
    <cellStyle name="Comma 2 13 2" xfId="89"/>
    <cellStyle name="Comma 2 14" xfId="90"/>
    <cellStyle name="Comma 2 14 2" xfId="91"/>
    <cellStyle name="Comma 2 15" xfId="92"/>
    <cellStyle name="Comma 2 15 2" xfId="93"/>
    <cellStyle name="Comma 2 16" xfId="94"/>
    <cellStyle name="Comma 2 16 2" xfId="95"/>
    <cellStyle name="Comma 2 17" xfId="96"/>
    <cellStyle name="Comma 2 17 2" xfId="97"/>
    <cellStyle name="Comma 2 18" xfId="98"/>
    <cellStyle name="Comma 2 18 2" xfId="99"/>
    <cellStyle name="Comma 2 19" xfId="100"/>
    <cellStyle name="Comma 2 2" xfId="45"/>
    <cellStyle name="Comma 2 2 10" xfId="101"/>
    <cellStyle name="Comma 2 2 100" xfId="102"/>
    <cellStyle name="Comma 2 2 101" xfId="103"/>
    <cellStyle name="Comma 2 2 102" xfId="104"/>
    <cellStyle name="Comma 2 2 103" xfId="105"/>
    <cellStyle name="Comma 2 2 104" xfId="106"/>
    <cellStyle name="Comma 2 2 105" xfId="107"/>
    <cellStyle name="Comma 2 2 106" xfId="108"/>
    <cellStyle name="Comma 2 2 107" xfId="109"/>
    <cellStyle name="Comma 2 2 108" xfId="110"/>
    <cellStyle name="Comma 2 2 109" xfId="111"/>
    <cellStyle name="Comma 2 2 11" xfId="112"/>
    <cellStyle name="Comma 2 2 110" xfId="113"/>
    <cellStyle name="Comma 2 2 111" xfId="114"/>
    <cellStyle name="Comma 2 2 112" xfId="115"/>
    <cellStyle name="Comma 2 2 113" xfId="116"/>
    <cellStyle name="Comma 2 2 114" xfId="117"/>
    <cellStyle name="Comma 2 2 115" xfId="118"/>
    <cellStyle name="Comma 2 2 116" xfId="119"/>
    <cellStyle name="Comma 2 2 117" xfId="120"/>
    <cellStyle name="Comma 2 2 118" xfId="121"/>
    <cellStyle name="Comma 2 2 119" xfId="122"/>
    <cellStyle name="Comma 2 2 12" xfId="123"/>
    <cellStyle name="Comma 2 2 120" xfId="124"/>
    <cellStyle name="Comma 2 2 121" xfId="125"/>
    <cellStyle name="Comma 2 2 122" xfId="126"/>
    <cellStyle name="Comma 2 2 123" xfId="127"/>
    <cellStyle name="Comma 2 2 124" xfId="128"/>
    <cellStyle name="Comma 2 2 125" xfId="129"/>
    <cellStyle name="Comma 2 2 126" xfId="130"/>
    <cellStyle name="Comma 2 2 127" xfId="131"/>
    <cellStyle name="Comma 2 2 128" xfId="132"/>
    <cellStyle name="Comma 2 2 129" xfId="133"/>
    <cellStyle name="Comma 2 2 13" xfId="134"/>
    <cellStyle name="Comma 2 2 130" xfId="135"/>
    <cellStyle name="Comma 2 2 131" xfId="136"/>
    <cellStyle name="Comma 2 2 132" xfId="137"/>
    <cellStyle name="Comma 2 2 133" xfId="138"/>
    <cellStyle name="Comma 2 2 134" xfId="139"/>
    <cellStyle name="Comma 2 2 135" xfId="140"/>
    <cellStyle name="Comma 2 2 136" xfId="141"/>
    <cellStyle name="Comma 2 2 137" xfId="142"/>
    <cellStyle name="Comma 2 2 138" xfId="143"/>
    <cellStyle name="Comma 2 2 139" xfId="144"/>
    <cellStyle name="Comma 2 2 14" xfId="145"/>
    <cellStyle name="Comma 2 2 140" xfId="146"/>
    <cellStyle name="Comma 2 2 141" xfId="147"/>
    <cellStyle name="Comma 2 2 142" xfId="148"/>
    <cellStyle name="Comma 2 2 143" xfId="149"/>
    <cellStyle name="Comma 2 2 144" xfId="150"/>
    <cellStyle name="Comma 2 2 145" xfId="151"/>
    <cellStyle name="Comma 2 2 146" xfId="152"/>
    <cellStyle name="Comma 2 2 147" xfId="153"/>
    <cellStyle name="Comma 2 2 148" xfId="154"/>
    <cellStyle name="Comma 2 2 149" xfId="155"/>
    <cellStyle name="Comma 2 2 15" xfId="156"/>
    <cellStyle name="Comma 2 2 150" xfId="157"/>
    <cellStyle name="Comma 2 2 151" xfId="158"/>
    <cellStyle name="Comma 2 2 152" xfId="159"/>
    <cellStyle name="Comma 2 2 153" xfId="160"/>
    <cellStyle name="Comma 2 2 154" xfId="161"/>
    <cellStyle name="Comma 2 2 155" xfId="162"/>
    <cellStyle name="Comma 2 2 156" xfId="163"/>
    <cellStyle name="Comma 2 2 157" xfId="164"/>
    <cellStyle name="Comma 2 2 158" xfId="165"/>
    <cellStyle name="Comma 2 2 159" xfId="166"/>
    <cellStyle name="Comma 2 2 16" xfId="167"/>
    <cellStyle name="Comma 2 2 160" xfId="168"/>
    <cellStyle name="Comma 2 2 161" xfId="169"/>
    <cellStyle name="Comma 2 2 162" xfId="170"/>
    <cellStyle name="Comma 2 2 163" xfId="171"/>
    <cellStyle name="Comma 2 2 164" xfId="172"/>
    <cellStyle name="Comma 2 2 165" xfId="173"/>
    <cellStyle name="Comma 2 2 166" xfId="174"/>
    <cellStyle name="Comma 2 2 167" xfId="175"/>
    <cellStyle name="Comma 2 2 168" xfId="176"/>
    <cellStyle name="Comma 2 2 169" xfId="177"/>
    <cellStyle name="Comma 2 2 17" xfId="178"/>
    <cellStyle name="Comma 2 2 170" xfId="179"/>
    <cellStyle name="Comma 2 2 171" xfId="180"/>
    <cellStyle name="Comma 2 2 172" xfId="181"/>
    <cellStyle name="Comma 2 2 173" xfId="182"/>
    <cellStyle name="Comma 2 2 174" xfId="183"/>
    <cellStyle name="Comma 2 2 175" xfId="184"/>
    <cellStyle name="Comma 2 2 176" xfId="185"/>
    <cellStyle name="Comma 2 2 177" xfId="186"/>
    <cellStyle name="Comma 2 2 178" xfId="187"/>
    <cellStyle name="Comma 2 2 179" xfId="188"/>
    <cellStyle name="Comma 2 2 18" xfId="189"/>
    <cellStyle name="Comma 2 2 180" xfId="190"/>
    <cellStyle name="Comma 2 2 181" xfId="191"/>
    <cellStyle name="Comma 2 2 182" xfId="192"/>
    <cellStyle name="Comma 2 2 183" xfId="193"/>
    <cellStyle name="Comma 2 2 184" xfId="194"/>
    <cellStyle name="Comma 2 2 185" xfId="195"/>
    <cellStyle name="Comma 2 2 186" xfId="196"/>
    <cellStyle name="Comma 2 2 187" xfId="197"/>
    <cellStyle name="Comma 2 2 188" xfId="198"/>
    <cellStyle name="Comma 2 2 189" xfId="199"/>
    <cellStyle name="Comma 2 2 19" xfId="200"/>
    <cellStyle name="Comma 2 2 190" xfId="201"/>
    <cellStyle name="Comma 2 2 191" xfId="202"/>
    <cellStyle name="Comma 2 2 192" xfId="203"/>
    <cellStyle name="Comma 2 2 193" xfId="204"/>
    <cellStyle name="Comma 2 2 194" xfId="205"/>
    <cellStyle name="Comma 2 2 195" xfId="206"/>
    <cellStyle name="Comma 2 2 196" xfId="207"/>
    <cellStyle name="Comma 2 2 197" xfId="208"/>
    <cellStyle name="Comma 2 2 198" xfId="209"/>
    <cellStyle name="Comma 2 2 199" xfId="210"/>
    <cellStyle name="Comma 2 2 2" xfId="211"/>
    <cellStyle name="Comma 2 2 2 10" xfId="212"/>
    <cellStyle name="Comma 2 2 2 100" xfId="213"/>
    <cellStyle name="Comma 2 2 2 101" xfId="214"/>
    <cellStyle name="Comma 2 2 2 102" xfId="215"/>
    <cellStyle name="Comma 2 2 2 103" xfId="216"/>
    <cellStyle name="Comma 2 2 2 104" xfId="217"/>
    <cellStyle name="Comma 2 2 2 105" xfId="218"/>
    <cellStyle name="Comma 2 2 2 106" xfId="219"/>
    <cellStyle name="Comma 2 2 2 107" xfId="220"/>
    <cellStyle name="Comma 2 2 2 108" xfId="221"/>
    <cellStyle name="Comma 2 2 2 109" xfId="222"/>
    <cellStyle name="Comma 2 2 2 11" xfId="223"/>
    <cellStyle name="Comma 2 2 2 110" xfId="224"/>
    <cellStyle name="Comma 2 2 2 111" xfId="225"/>
    <cellStyle name="Comma 2 2 2 112" xfId="226"/>
    <cellStyle name="Comma 2 2 2 113" xfId="227"/>
    <cellStyle name="Comma 2 2 2 114" xfId="228"/>
    <cellStyle name="Comma 2 2 2 115" xfId="229"/>
    <cellStyle name="Comma 2 2 2 116" xfId="230"/>
    <cellStyle name="Comma 2 2 2 117" xfId="231"/>
    <cellStyle name="Comma 2 2 2 118" xfId="232"/>
    <cellStyle name="Comma 2 2 2 119" xfId="233"/>
    <cellStyle name="Comma 2 2 2 12" xfId="234"/>
    <cellStyle name="Comma 2 2 2 120" xfId="235"/>
    <cellStyle name="Comma 2 2 2 121" xfId="236"/>
    <cellStyle name="Comma 2 2 2 122" xfId="237"/>
    <cellStyle name="Comma 2 2 2 123" xfId="238"/>
    <cellStyle name="Comma 2 2 2 124" xfId="239"/>
    <cellStyle name="Comma 2 2 2 125" xfId="240"/>
    <cellStyle name="Comma 2 2 2 126" xfId="241"/>
    <cellStyle name="Comma 2 2 2 127" xfId="242"/>
    <cellStyle name="Comma 2 2 2 128" xfId="243"/>
    <cellStyle name="Comma 2 2 2 129" xfId="244"/>
    <cellStyle name="Comma 2 2 2 13" xfId="245"/>
    <cellStyle name="Comma 2 2 2 130" xfId="246"/>
    <cellStyle name="Comma 2 2 2 131" xfId="247"/>
    <cellStyle name="Comma 2 2 2 132" xfId="248"/>
    <cellStyle name="Comma 2 2 2 133" xfId="249"/>
    <cellStyle name="Comma 2 2 2 134" xfId="250"/>
    <cellStyle name="Comma 2 2 2 135" xfId="251"/>
    <cellStyle name="Comma 2 2 2 136" xfId="252"/>
    <cellStyle name="Comma 2 2 2 137" xfId="253"/>
    <cellStyle name="Comma 2 2 2 138" xfId="254"/>
    <cellStyle name="Comma 2 2 2 139" xfId="255"/>
    <cellStyle name="Comma 2 2 2 14" xfId="256"/>
    <cellStyle name="Comma 2 2 2 140" xfId="257"/>
    <cellStyle name="Comma 2 2 2 141" xfId="258"/>
    <cellStyle name="Comma 2 2 2 142" xfId="259"/>
    <cellStyle name="Comma 2 2 2 143" xfId="260"/>
    <cellStyle name="Comma 2 2 2 144" xfId="261"/>
    <cellStyle name="Comma 2 2 2 145" xfId="262"/>
    <cellStyle name="Comma 2 2 2 146" xfId="263"/>
    <cellStyle name="Comma 2 2 2 147" xfId="264"/>
    <cellStyle name="Comma 2 2 2 148" xfId="265"/>
    <cellStyle name="Comma 2 2 2 149" xfId="266"/>
    <cellStyle name="Comma 2 2 2 15" xfId="267"/>
    <cellStyle name="Comma 2 2 2 150" xfId="268"/>
    <cellStyle name="Comma 2 2 2 151" xfId="269"/>
    <cellStyle name="Comma 2 2 2 152" xfId="270"/>
    <cellStyle name="Comma 2 2 2 153" xfId="271"/>
    <cellStyle name="Comma 2 2 2 154" xfId="272"/>
    <cellStyle name="Comma 2 2 2 155" xfId="273"/>
    <cellStyle name="Comma 2 2 2 156" xfId="274"/>
    <cellStyle name="Comma 2 2 2 157" xfId="275"/>
    <cellStyle name="Comma 2 2 2 158" xfId="276"/>
    <cellStyle name="Comma 2 2 2 159" xfId="277"/>
    <cellStyle name="Comma 2 2 2 16" xfId="278"/>
    <cellStyle name="Comma 2 2 2 160" xfId="279"/>
    <cellStyle name="Comma 2 2 2 161" xfId="280"/>
    <cellStyle name="Comma 2 2 2 162" xfId="281"/>
    <cellStyle name="Comma 2 2 2 163" xfId="282"/>
    <cellStyle name="Comma 2 2 2 164" xfId="283"/>
    <cellStyle name="Comma 2 2 2 165" xfId="284"/>
    <cellStyle name="Comma 2 2 2 166" xfId="285"/>
    <cellStyle name="Comma 2 2 2 167" xfId="286"/>
    <cellStyle name="Comma 2 2 2 168" xfId="287"/>
    <cellStyle name="Comma 2 2 2 169" xfId="288"/>
    <cellStyle name="Comma 2 2 2 17" xfId="289"/>
    <cellStyle name="Comma 2 2 2 170" xfId="290"/>
    <cellStyle name="Comma 2 2 2 171" xfId="291"/>
    <cellStyle name="Comma 2 2 2 172" xfId="292"/>
    <cellStyle name="Comma 2 2 2 173" xfId="293"/>
    <cellStyle name="Comma 2 2 2 174" xfId="294"/>
    <cellStyle name="Comma 2 2 2 175" xfId="295"/>
    <cellStyle name="Comma 2 2 2 176" xfId="296"/>
    <cellStyle name="Comma 2 2 2 177" xfId="297"/>
    <cellStyle name="Comma 2 2 2 178" xfId="298"/>
    <cellStyle name="Comma 2 2 2 179" xfId="299"/>
    <cellStyle name="Comma 2 2 2 18" xfId="300"/>
    <cellStyle name="Comma 2 2 2 180" xfId="301"/>
    <cellStyle name="Comma 2 2 2 181" xfId="302"/>
    <cellStyle name="Comma 2 2 2 182" xfId="303"/>
    <cellStyle name="Comma 2 2 2 183" xfId="304"/>
    <cellStyle name="Comma 2 2 2 184" xfId="305"/>
    <cellStyle name="Comma 2 2 2 185" xfId="306"/>
    <cellStyle name="Comma 2 2 2 186" xfId="307"/>
    <cellStyle name="Comma 2 2 2 187" xfId="308"/>
    <cellStyle name="Comma 2 2 2 188" xfId="309"/>
    <cellStyle name="Comma 2 2 2 189" xfId="310"/>
    <cellStyle name="Comma 2 2 2 19" xfId="311"/>
    <cellStyle name="Comma 2 2 2 190" xfId="312"/>
    <cellStyle name="Comma 2 2 2 191" xfId="313"/>
    <cellStyle name="Comma 2 2 2 192" xfId="314"/>
    <cellStyle name="Comma 2 2 2 193" xfId="315"/>
    <cellStyle name="Comma 2 2 2 194" xfId="316"/>
    <cellStyle name="Comma 2 2 2 195" xfId="317"/>
    <cellStyle name="Comma 2 2 2 196" xfId="318"/>
    <cellStyle name="Comma 2 2 2 197" xfId="319"/>
    <cellStyle name="Comma 2 2 2 198" xfId="320"/>
    <cellStyle name="Comma 2 2 2 199" xfId="321"/>
    <cellStyle name="Comma 2 2 2 2" xfId="322"/>
    <cellStyle name="Comma 2 2 2 20" xfId="323"/>
    <cellStyle name="Comma 2 2 2 200" xfId="324"/>
    <cellStyle name="Comma 2 2 2 201" xfId="325"/>
    <cellStyle name="Comma 2 2 2 202" xfId="326"/>
    <cellStyle name="Comma 2 2 2 203" xfId="327"/>
    <cellStyle name="Comma 2 2 2 204" xfId="328"/>
    <cellStyle name="Comma 2 2 2 205" xfId="329"/>
    <cellStyle name="Comma 2 2 2 206" xfId="330"/>
    <cellStyle name="Comma 2 2 2 207" xfId="331"/>
    <cellStyle name="Comma 2 2 2 208" xfId="332"/>
    <cellStyle name="Comma 2 2 2 209" xfId="333"/>
    <cellStyle name="Comma 2 2 2 21" xfId="334"/>
    <cellStyle name="Comma 2 2 2 210" xfId="335"/>
    <cellStyle name="Comma 2 2 2 211" xfId="336"/>
    <cellStyle name="Comma 2 2 2 212" xfId="337"/>
    <cellStyle name="Comma 2 2 2 213" xfId="338"/>
    <cellStyle name="Comma 2 2 2 214" xfId="339"/>
    <cellStyle name="Comma 2 2 2 215" xfId="340"/>
    <cellStyle name="Comma 2 2 2 216" xfId="341"/>
    <cellStyle name="Comma 2 2 2 217" xfId="342"/>
    <cellStyle name="Comma 2 2 2 218" xfId="343"/>
    <cellStyle name="Comma 2 2 2 219" xfId="344"/>
    <cellStyle name="Comma 2 2 2 22" xfId="345"/>
    <cellStyle name="Comma 2 2 2 220" xfId="346"/>
    <cellStyle name="Comma 2 2 2 221" xfId="347"/>
    <cellStyle name="Comma 2 2 2 222" xfId="348"/>
    <cellStyle name="Comma 2 2 2 223" xfId="349"/>
    <cellStyle name="Comma 2 2 2 224" xfId="350"/>
    <cellStyle name="Comma 2 2 2 225" xfId="351"/>
    <cellStyle name="Comma 2 2 2 226" xfId="352"/>
    <cellStyle name="Comma 2 2 2 227" xfId="353"/>
    <cellStyle name="Comma 2 2 2 228" xfId="354"/>
    <cellStyle name="Comma 2 2 2 229" xfId="355"/>
    <cellStyle name="Comma 2 2 2 23" xfId="356"/>
    <cellStyle name="Comma 2 2 2 230" xfId="357"/>
    <cellStyle name="Comma 2 2 2 231" xfId="358"/>
    <cellStyle name="Comma 2 2 2 232" xfId="359"/>
    <cellStyle name="Comma 2 2 2 233" xfId="360"/>
    <cellStyle name="Comma 2 2 2 234" xfId="361"/>
    <cellStyle name="Comma 2 2 2 235" xfId="362"/>
    <cellStyle name="Comma 2 2 2 236" xfId="363"/>
    <cellStyle name="Comma 2 2 2 237" xfId="364"/>
    <cellStyle name="Comma 2 2 2 238" xfId="365"/>
    <cellStyle name="Comma 2 2 2 239" xfId="366"/>
    <cellStyle name="Comma 2 2 2 24" xfId="367"/>
    <cellStyle name="Comma 2 2 2 240" xfId="368"/>
    <cellStyle name="Comma 2 2 2 241" xfId="369"/>
    <cellStyle name="Comma 2 2 2 242" xfId="370"/>
    <cellStyle name="Comma 2 2 2 243" xfId="371"/>
    <cellStyle name="Comma 2 2 2 244" xfId="372"/>
    <cellStyle name="Comma 2 2 2 245" xfId="373"/>
    <cellStyle name="Comma 2 2 2 246" xfId="374"/>
    <cellStyle name="Comma 2 2 2 247" xfId="375"/>
    <cellStyle name="Comma 2 2 2 248" xfId="376"/>
    <cellStyle name="Comma 2 2 2 249" xfId="377"/>
    <cellStyle name="Comma 2 2 2 25" xfId="378"/>
    <cellStyle name="Comma 2 2 2 250" xfId="379"/>
    <cellStyle name="Comma 2 2 2 251" xfId="380"/>
    <cellStyle name="Comma 2 2 2 252" xfId="381"/>
    <cellStyle name="Comma 2 2 2 253" xfId="382"/>
    <cellStyle name="Comma 2 2 2 254" xfId="383"/>
    <cellStyle name="Comma 2 2 2 255" xfId="384"/>
    <cellStyle name="Comma 2 2 2 26" xfId="385"/>
    <cellStyle name="Comma 2 2 2 27" xfId="386"/>
    <cellStyle name="Comma 2 2 2 28" xfId="387"/>
    <cellStyle name="Comma 2 2 2 29" xfId="388"/>
    <cellStyle name="Comma 2 2 2 3" xfId="389"/>
    <cellStyle name="Comma 2 2 2 30" xfId="390"/>
    <cellStyle name="Comma 2 2 2 31" xfId="391"/>
    <cellStyle name="Comma 2 2 2 32" xfId="392"/>
    <cellStyle name="Comma 2 2 2 33" xfId="393"/>
    <cellStyle name="Comma 2 2 2 34" xfId="394"/>
    <cellStyle name="Comma 2 2 2 35" xfId="395"/>
    <cellStyle name="Comma 2 2 2 36" xfId="396"/>
    <cellStyle name="Comma 2 2 2 37" xfId="397"/>
    <cellStyle name="Comma 2 2 2 38" xfId="398"/>
    <cellStyle name="Comma 2 2 2 39" xfId="399"/>
    <cellStyle name="Comma 2 2 2 4" xfId="400"/>
    <cellStyle name="Comma 2 2 2 40" xfId="401"/>
    <cellStyle name="Comma 2 2 2 41" xfId="402"/>
    <cellStyle name="Comma 2 2 2 42" xfId="403"/>
    <cellStyle name="Comma 2 2 2 43" xfId="404"/>
    <cellStyle name="Comma 2 2 2 44" xfId="405"/>
    <cellStyle name="Comma 2 2 2 45" xfId="406"/>
    <cellStyle name="Comma 2 2 2 46" xfId="407"/>
    <cellStyle name="Comma 2 2 2 47" xfId="408"/>
    <cellStyle name="Comma 2 2 2 48" xfId="409"/>
    <cellStyle name="Comma 2 2 2 49" xfId="410"/>
    <cellStyle name="Comma 2 2 2 5" xfId="411"/>
    <cellStyle name="Comma 2 2 2 50" xfId="412"/>
    <cellStyle name="Comma 2 2 2 51" xfId="413"/>
    <cellStyle name="Comma 2 2 2 52" xfId="414"/>
    <cellStyle name="Comma 2 2 2 53" xfId="415"/>
    <cellStyle name="Comma 2 2 2 54" xfId="416"/>
    <cellStyle name="Comma 2 2 2 55" xfId="417"/>
    <cellStyle name="Comma 2 2 2 56" xfId="418"/>
    <cellStyle name="Comma 2 2 2 57" xfId="419"/>
    <cellStyle name="Comma 2 2 2 58" xfId="420"/>
    <cellStyle name="Comma 2 2 2 59" xfId="421"/>
    <cellStyle name="Comma 2 2 2 6" xfId="422"/>
    <cellStyle name="Comma 2 2 2 60" xfId="423"/>
    <cellStyle name="Comma 2 2 2 61" xfId="424"/>
    <cellStyle name="Comma 2 2 2 62" xfId="425"/>
    <cellStyle name="Comma 2 2 2 63" xfId="426"/>
    <cellStyle name="Comma 2 2 2 64" xfId="427"/>
    <cellStyle name="Comma 2 2 2 65" xfId="428"/>
    <cellStyle name="Comma 2 2 2 66" xfId="429"/>
    <cellStyle name="Comma 2 2 2 67" xfId="430"/>
    <cellStyle name="Comma 2 2 2 68" xfId="431"/>
    <cellStyle name="Comma 2 2 2 69" xfId="432"/>
    <cellStyle name="Comma 2 2 2 7" xfId="433"/>
    <cellStyle name="Comma 2 2 2 70" xfId="434"/>
    <cellStyle name="Comma 2 2 2 71" xfId="435"/>
    <cellStyle name="Comma 2 2 2 72" xfId="436"/>
    <cellStyle name="Comma 2 2 2 73" xfId="437"/>
    <cellStyle name="Comma 2 2 2 74" xfId="438"/>
    <cellStyle name="Comma 2 2 2 75" xfId="439"/>
    <cellStyle name="Comma 2 2 2 76" xfId="440"/>
    <cellStyle name="Comma 2 2 2 77" xfId="441"/>
    <cellStyle name="Comma 2 2 2 78" xfId="442"/>
    <cellStyle name="Comma 2 2 2 79" xfId="443"/>
    <cellStyle name="Comma 2 2 2 8" xfId="444"/>
    <cellStyle name="Comma 2 2 2 80" xfId="445"/>
    <cellStyle name="Comma 2 2 2 81" xfId="446"/>
    <cellStyle name="Comma 2 2 2 82" xfId="447"/>
    <cellStyle name="Comma 2 2 2 83" xfId="448"/>
    <cellStyle name="Comma 2 2 2 84" xfId="449"/>
    <cellStyle name="Comma 2 2 2 85" xfId="450"/>
    <cellStyle name="Comma 2 2 2 86" xfId="451"/>
    <cellStyle name="Comma 2 2 2 87" xfId="452"/>
    <cellStyle name="Comma 2 2 2 88" xfId="453"/>
    <cellStyle name="Comma 2 2 2 89" xfId="454"/>
    <cellStyle name="Comma 2 2 2 9" xfId="455"/>
    <cellStyle name="Comma 2 2 2 90" xfId="456"/>
    <cellStyle name="Comma 2 2 2 91" xfId="457"/>
    <cellStyle name="Comma 2 2 2 92" xfId="458"/>
    <cellStyle name="Comma 2 2 2 93" xfId="459"/>
    <cellStyle name="Comma 2 2 2 94" xfId="460"/>
    <cellStyle name="Comma 2 2 2 95" xfId="461"/>
    <cellStyle name="Comma 2 2 2 96" xfId="462"/>
    <cellStyle name="Comma 2 2 2 97" xfId="463"/>
    <cellStyle name="Comma 2 2 2 98" xfId="464"/>
    <cellStyle name="Comma 2 2 2 99" xfId="465"/>
    <cellStyle name="Comma 2 2 20" xfId="466"/>
    <cellStyle name="Comma 2 2 200" xfId="467"/>
    <cellStyle name="Comma 2 2 201" xfId="468"/>
    <cellStyle name="Comma 2 2 202" xfId="469"/>
    <cellStyle name="Comma 2 2 203" xfId="470"/>
    <cellStyle name="Comma 2 2 204" xfId="471"/>
    <cellStyle name="Comma 2 2 205" xfId="472"/>
    <cellStyle name="Comma 2 2 206" xfId="473"/>
    <cellStyle name="Comma 2 2 207" xfId="474"/>
    <cellStyle name="Comma 2 2 208" xfId="475"/>
    <cellStyle name="Comma 2 2 209" xfId="476"/>
    <cellStyle name="Comma 2 2 21" xfId="477"/>
    <cellStyle name="Comma 2 2 210" xfId="478"/>
    <cellStyle name="Comma 2 2 211" xfId="479"/>
    <cellStyle name="Comma 2 2 212" xfId="480"/>
    <cellStyle name="Comma 2 2 213" xfId="481"/>
    <cellStyle name="Comma 2 2 214" xfId="482"/>
    <cellStyle name="Comma 2 2 215" xfId="483"/>
    <cellStyle name="Comma 2 2 216" xfId="484"/>
    <cellStyle name="Comma 2 2 217" xfId="485"/>
    <cellStyle name="Comma 2 2 218" xfId="486"/>
    <cellStyle name="Comma 2 2 219" xfId="487"/>
    <cellStyle name="Comma 2 2 22" xfId="488"/>
    <cellStyle name="Comma 2 2 220" xfId="489"/>
    <cellStyle name="Comma 2 2 221" xfId="490"/>
    <cellStyle name="Comma 2 2 222" xfId="491"/>
    <cellStyle name="Comma 2 2 223" xfId="492"/>
    <cellStyle name="Comma 2 2 224" xfId="493"/>
    <cellStyle name="Comma 2 2 225" xfId="494"/>
    <cellStyle name="Comma 2 2 226" xfId="495"/>
    <cellStyle name="Comma 2 2 227" xfId="496"/>
    <cellStyle name="Comma 2 2 228" xfId="497"/>
    <cellStyle name="Comma 2 2 229" xfId="498"/>
    <cellStyle name="Comma 2 2 23" xfId="499"/>
    <cellStyle name="Comma 2 2 230" xfId="500"/>
    <cellStyle name="Comma 2 2 231" xfId="501"/>
    <cellStyle name="Comma 2 2 232" xfId="502"/>
    <cellStyle name="Comma 2 2 233" xfId="503"/>
    <cellStyle name="Comma 2 2 234" xfId="504"/>
    <cellStyle name="Comma 2 2 235" xfId="505"/>
    <cellStyle name="Comma 2 2 236" xfId="506"/>
    <cellStyle name="Comma 2 2 237" xfId="507"/>
    <cellStyle name="Comma 2 2 238" xfId="508"/>
    <cellStyle name="Comma 2 2 239" xfId="509"/>
    <cellStyle name="Comma 2 2 24" xfId="510"/>
    <cellStyle name="Comma 2 2 240" xfId="511"/>
    <cellStyle name="Comma 2 2 241" xfId="512"/>
    <cellStyle name="Comma 2 2 242" xfId="513"/>
    <cellStyle name="Comma 2 2 243" xfId="514"/>
    <cellStyle name="Comma 2 2 244" xfId="515"/>
    <cellStyle name="Comma 2 2 245" xfId="516"/>
    <cellStyle name="Comma 2 2 246" xfId="517"/>
    <cellStyle name="Comma 2 2 247" xfId="518"/>
    <cellStyle name="Comma 2 2 248" xfId="519"/>
    <cellStyle name="Comma 2 2 249" xfId="520"/>
    <cellStyle name="Comma 2 2 25" xfId="521"/>
    <cellStyle name="Comma 2 2 250" xfId="522"/>
    <cellStyle name="Comma 2 2 251" xfId="523"/>
    <cellStyle name="Comma 2 2 252" xfId="524"/>
    <cellStyle name="Comma 2 2 253" xfId="525"/>
    <cellStyle name="Comma 2 2 254" xfId="526"/>
    <cellStyle name="Comma 2 2 255" xfId="527"/>
    <cellStyle name="Comma 2 2 26" xfId="528"/>
    <cellStyle name="Comma 2 2 27" xfId="529"/>
    <cellStyle name="Comma 2 2 28" xfId="530"/>
    <cellStyle name="Comma 2 2 29" xfId="531"/>
    <cellStyle name="Comma 2 2 3" xfId="532"/>
    <cellStyle name="Comma 2 2 30" xfId="533"/>
    <cellStyle name="Comma 2 2 31" xfId="534"/>
    <cellStyle name="Comma 2 2 32" xfId="535"/>
    <cellStyle name="Comma 2 2 33" xfId="536"/>
    <cellStyle name="Comma 2 2 34" xfId="537"/>
    <cellStyle name="Comma 2 2 35" xfId="538"/>
    <cellStyle name="Comma 2 2 36" xfId="539"/>
    <cellStyle name="Comma 2 2 37" xfId="540"/>
    <cellStyle name="Comma 2 2 38" xfId="541"/>
    <cellStyle name="Comma 2 2 39" xfId="542"/>
    <cellStyle name="Comma 2 2 4" xfId="543"/>
    <cellStyle name="Comma 2 2 40" xfId="544"/>
    <cellStyle name="Comma 2 2 41" xfId="545"/>
    <cellStyle name="Comma 2 2 42" xfId="546"/>
    <cellStyle name="Comma 2 2 43" xfId="547"/>
    <cellStyle name="Comma 2 2 44" xfId="548"/>
    <cellStyle name="Comma 2 2 45" xfId="549"/>
    <cellStyle name="Comma 2 2 46" xfId="550"/>
    <cellStyle name="Comma 2 2 47" xfId="551"/>
    <cellStyle name="Comma 2 2 48" xfId="552"/>
    <cellStyle name="Comma 2 2 49" xfId="553"/>
    <cellStyle name="Comma 2 2 5" xfId="554"/>
    <cellStyle name="Comma 2 2 50" xfId="555"/>
    <cellStyle name="Comma 2 2 51" xfId="556"/>
    <cellStyle name="Comma 2 2 52" xfId="557"/>
    <cellStyle name="Comma 2 2 53" xfId="558"/>
    <cellStyle name="Comma 2 2 54" xfId="559"/>
    <cellStyle name="Comma 2 2 55" xfId="560"/>
    <cellStyle name="Comma 2 2 56" xfId="561"/>
    <cellStyle name="Comma 2 2 57" xfId="562"/>
    <cellStyle name="Comma 2 2 58" xfId="563"/>
    <cellStyle name="Comma 2 2 59" xfId="564"/>
    <cellStyle name="Comma 2 2 6" xfId="565"/>
    <cellStyle name="Comma 2 2 60" xfId="566"/>
    <cellStyle name="Comma 2 2 61" xfId="567"/>
    <cellStyle name="Comma 2 2 62" xfId="568"/>
    <cellStyle name="Comma 2 2 63" xfId="569"/>
    <cellStyle name="Comma 2 2 64" xfId="570"/>
    <cellStyle name="Comma 2 2 65" xfId="571"/>
    <cellStyle name="Comma 2 2 66" xfId="572"/>
    <cellStyle name="Comma 2 2 67" xfId="573"/>
    <cellStyle name="Comma 2 2 68" xfId="574"/>
    <cellStyle name="Comma 2 2 69" xfId="575"/>
    <cellStyle name="Comma 2 2 7" xfId="576"/>
    <cellStyle name="Comma 2 2 70" xfId="577"/>
    <cellStyle name="Comma 2 2 71" xfId="578"/>
    <cellStyle name="Comma 2 2 72" xfId="579"/>
    <cellStyle name="Comma 2 2 73" xfId="580"/>
    <cellStyle name="Comma 2 2 74" xfId="581"/>
    <cellStyle name="Comma 2 2 75" xfId="582"/>
    <cellStyle name="Comma 2 2 76" xfId="583"/>
    <cellStyle name="Comma 2 2 77" xfId="584"/>
    <cellStyle name="Comma 2 2 78" xfId="585"/>
    <cellStyle name="Comma 2 2 79" xfId="586"/>
    <cellStyle name="Comma 2 2 8" xfId="587"/>
    <cellStyle name="Comma 2 2 80" xfId="588"/>
    <cellStyle name="Comma 2 2 81" xfId="589"/>
    <cellStyle name="Comma 2 2 82" xfId="590"/>
    <cellStyle name="Comma 2 2 83" xfId="591"/>
    <cellStyle name="Comma 2 2 84" xfId="592"/>
    <cellStyle name="Comma 2 2 85" xfId="593"/>
    <cellStyle name="Comma 2 2 86" xfId="594"/>
    <cellStyle name="Comma 2 2 87" xfId="595"/>
    <cellStyle name="Comma 2 2 88" xfId="596"/>
    <cellStyle name="Comma 2 2 89" xfId="597"/>
    <cellStyle name="Comma 2 2 9" xfId="598"/>
    <cellStyle name="Comma 2 2 90" xfId="599"/>
    <cellStyle name="Comma 2 2 91" xfId="600"/>
    <cellStyle name="Comma 2 2 92" xfId="601"/>
    <cellStyle name="Comma 2 2 93" xfId="602"/>
    <cellStyle name="Comma 2 2 94" xfId="603"/>
    <cellStyle name="Comma 2 2 95" xfId="604"/>
    <cellStyle name="Comma 2 2 96" xfId="605"/>
    <cellStyle name="Comma 2 2 97" xfId="606"/>
    <cellStyle name="Comma 2 2 98" xfId="607"/>
    <cellStyle name="Comma 2 2 99" xfId="608"/>
    <cellStyle name="Comma 2 20" xfId="609"/>
    <cellStyle name="Comma 2 21" xfId="610"/>
    <cellStyle name="Comma 2 22" xfId="611"/>
    <cellStyle name="Comma 2 23" xfId="612"/>
    <cellStyle name="Comma 2 24" xfId="613"/>
    <cellStyle name="Comma 2 25" xfId="614"/>
    <cellStyle name="Comma 2 26" xfId="615"/>
    <cellStyle name="Comma 2 27" xfId="616"/>
    <cellStyle name="Comma 2 28" xfId="617"/>
    <cellStyle name="Comma 2 29" xfId="618"/>
    <cellStyle name="Comma 2 3" xfId="619"/>
    <cellStyle name="Comma 2 3 10" xfId="620"/>
    <cellStyle name="Comma 2 3 100" xfId="621"/>
    <cellStyle name="Comma 2 3 101" xfId="622"/>
    <cellStyle name="Comma 2 3 102" xfId="623"/>
    <cellStyle name="Comma 2 3 103" xfId="624"/>
    <cellStyle name="Comma 2 3 104" xfId="625"/>
    <cellStyle name="Comma 2 3 105" xfId="626"/>
    <cellStyle name="Comma 2 3 106" xfId="627"/>
    <cellStyle name="Comma 2 3 107" xfId="628"/>
    <cellStyle name="Comma 2 3 108" xfId="629"/>
    <cellStyle name="Comma 2 3 109" xfId="630"/>
    <cellStyle name="Comma 2 3 11" xfId="631"/>
    <cellStyle name="Comma 2 3 110" xfId="632"/>
    <cellStyle name="Comma 2 3 111" xfId="633"/>
    <cellStyle name="Comma 2 3 112" xfId="634"/>
    <cellStyle name="Comma 2 3 113" xfId="635"/>
    <cellStyle name="Comma 2 3 114" xfId="636"/>
    <cellStyle name="Comma 2 3 115" xfId="637"/>
    <cellStyle name="Comma 2 3 116" xfId="638"/>
    <cellStyle name="Comma 2 3 117" xfId="639"/>
    <cellStyle name="Comma 2 3 118" xfId="640"/>
    <cellStyle name="Comma 2 3 119" xfId="641"/>
    <cellStyle name="Comma 2 3 12" xfId="642"/>
    <cellStyle name="Comma 2 3 120" xfId="643"/>
    <cellStyle name="Comma 2 3 121" xfId="644"/>
    <cellStyle name="Comma 2 3 122" xfId="645"/>
    <cellStyle name="Comma 2 3 123" xfId="646"/>
    <cellStyle name="Comma 2 3 124" xfId="647"/>
    <cellStyle name="Comma 2 3 125" xfId="648"/>
    <cellStyle name="Comma 2 3 126" xfId="649"/>
    <cellStyle name="Comma 2 3 127" xfId="650"/>
    <cellStyle name="Comma 2 3 128" xfId="651"/>
    <cellStyle name="Comma 2 3 129" xfId="652"/>
    <cellStyle name="Comma 2 3 13" xfId="653"/>
    <cellStyle name="Comma 2 3 130" xfId="654"/>
    <cellStyle name="Comma 2 3 131" xfId="655"/>
    <cellStyle name="Comma 2 3 132" xfId="656"/>
    <cellStyle name="Comma 2 3 133" xfId="657"/>
    <cellStyle name="Comma 2 3 134" xfId="658"/>
    <cellStyle name="Comma 2 3 135" xfId="659"/>
    <cellStyle name="Comma 2 3 136" xfId="660"/>
    <cellStyle name="Comma 2 3 137" xfId="661"/>
    <cellStyle name="Comma 2 3 138" xfId="662"/>
    <cellStyle name="Comma 2 3 139" xfId="663"/>
    <cellStyle name="Comma 2 3 14" xfId="664"/>
    <cellStyle name="Comma 2 3 140" xfId="665"/>
    <cellStyle name="Comma 2 3 141" xfId="666"/>
    <cellStyle name="Comma 2 3 142" xfId="667"/>
    <cellStyle name="Comma 2 3 143" xfId="668"/>
    <cellStyle name="Comma 2 3 144" xfId="669"/>
    <cellStyle name="Comma 2 3 145" xfId="670"/>
    <cellStyle name="Comma 2 3 146" xfId="671"/>
    <cellStyle name="Comma 2 3 147" xfId="672"/>
    <cellStyle name="Comma 2 3 148" xfId="673"/>
    <cellStyle name="Comma 2 3 149" xfId="674"/>
    <cellStyle name="Comma 2 3 15" xfId="675"/>
    <cellStyle name="Comma 2 3 150" xfId="676"/>
    <cellStyle name="Comma 2 3 151" xfId="677"/>
    <cellStyle name="Comma 2 3 152" xfId="678"/>
    <cellStyle name="Comma 2 3 153" xfId="679"/>
    <cellStyle name="Comma 2 3 154" xfId="680"/>
    <cellStyle name="Comma 2 3 155" xfId="681"/>
    <cellStyle name="Comma 2 3 156" xfId="682"/>
    <cellStyle name="Comma 2 3 157" xfId="683"/>
    <cellStyle name="Comma 2 3 158" xfId="684"/>
    <cellStyle name="Comma 2 3 159" xfId="685"/>
    <cellStyle name="Comma 2 3 16" xfId="686"/>
    <cellStyle name="Comma 2 3 160" xfId="687"/>
    <cellStyle name="Comma 2 3 161" xfId="688"/>
    <cellStyle name="Comma 2 3 162" xfId="689"/>
    <cellStyle name="Comma 2 3 163" xfId="690"/>
    <cellStyle name="Comma 2 3 164" xfId="691"/>
    <cellStyle name="Comma 2 3 165" xfId="692"/>
    <cellStyle name="Comma 2 3 166" xfId="693"/>
    <cellStyle name="Comma 2 3 167" xfId="694"/>
    <cellStyle name="Comma 2 3 168" xfId="695"/>
    <cellStyle name="Comma 2 3 169" xfId="696"/>
    <cellStyle name="Comma 2 3 17" xfId="697"/>
    <cellStyle name="Comma 2 3 170" xfId="698"/>
    <cellStyle name="Comma 2 3 171" xfId="699"/>
    <cellStyle name="Comma 2 3 172" xfId="700"/>
    <cellStyle name="Comma 2 3 173" xfId="701"/>
    <cellStyle name="Comma 2 3 174" xfId="702"/>
    <cellStyle name="Comma 2 3 175" xfId="703"/>
    <cellStyle name="Comma 2 3 176" xfId="704"/>
    <cellStyle name="Comma 2 3 177" xfId="705"/>
    <cellStyle name="Comma 2 3 178" xfId="706"/>
    <cellStyle name="Comma 2 3 179" xfId="707"/>
    <cellStyle name="Comma 2 3 18" xfId="708"/>
    <cellStyle name="Comma 2 3 180" xfId="709"/>
    <cellStyle name="Comma 2 3 181" xfId="710"/>
    <cellStyle name="Comma 2 3 182" xfId="711"/>
    <cellStyle name="Comma 2 3 183" xfId="712"/>
    <cellStyle name="Comma 2 3 184" xfId="713"/>
    <cellStyle name="Comma 2 3 185" xfId="714"/>
    <cellStyle name="Comma 2 3 186" xfId="715"/>
    <cellStyle name="Comma 2 3 187" xfId="716"/>
    <cellStyle name="Comma 2 3 188" xfId="717"/>
    <cellStyle name="Comma 2 3 189" xfId="718"/>
    <cellStyle name="Comma 2 3 19" xfId="719"/>
    <cellStyle name="Comma 2 3 190" xfId="720"/>
    <cellStyle name="Comma 2 3 191" xfId="721"/>
    <cellStyle name="Comma 2 3 192" xfId="722"/>
    <cellStyle name="Comma 2 3 193" xfId="723"/>
    <cellStyle name="Comma 2 3 194" xfId="724"/>
    <cellStyle name="Comma 2 3 195" xfId="725"/>
    <cellStyle name="Comma 2 3 196" xfId="726"/>
    <cellStyle name="Comma 2 3 197" xfId="727"/>
    <cellStyle name="Comma 2 3 198" xfId="728"/>
    <cellStyle name="Comma 2 3 199" xfId="729"/>
    <cellStyle name="Comma 2 3 2" xfId="730"/>
    <cellStyle name="Comma 2 3 2 10" xfId="731"/>
    <cellStyle name="Comma 2 3 2 100" xfId="732"/>
    <cellStyle name="Comma 2 3 2 101" xfId="733"/>
    <cellStyle name="Comma 2 3 2 102" xfId="734"/>
    <cellStyle name="Comma 2 3 2 103" xfId="735"/>
    <cellStyle name="Comma 2 3 2 104" xfId="736"/>
    <cellStyle name="Comma 2 3 2 105" xfId="737"/>
    <cellStyle name="Comma 2 3 2 106" xfId="738"/>
    <cellStyle name="Comma 2 3 2 107" xfId="739"/>
    <cellStyle name="Comma 2 3 2 108" xfId="740"/>
    <cellStyle name="Comma 2 3 2 109" xfId="741"/>
    <cellStyle name="Comma 2 3 2 11" xfId="742"/>
    <cellStyle name="Comma 2 3 2 110" xfId="743"/>
    <cellStyle name="Comma 2 3 2 111" xfId="744"/>
    <cellStyle name="Comma 2 3 2 112" xfId="745"/>
    <cellStyle name="Comma 2 3 2 113" xfId="746"/>
    <cellStyle name="Comma 2 3 2 114" xfId="747"/>
    <cellStyle name="Comma 2 3 2 115" xfId="748"/>
    <cellStyle name="Comma 2 3 2 116" xfId="749"/>
    <cellStyle name="Comma 2 3 2 117" xfId="750"/>
    <cellStyle name="Comma 2 3 2 118" xfId="751"/>
    <cellStyle name="Comma 2 3 2 119" xfId="752"/>
    <cellStyle name="Comma 2 3 2 12" xfId="753"/>
    <cellStyle name="Comma 2 3 2 120" xfId="754"/>
    <cellStyle name="Comma 2 3 2 121" xfId="755"/>
    <cellStyle name="Comma 2 3 2 122" xfId="756"/>
    <cellStyle name="Comma 2 3 2 123" xfId="757"/>
    <cellStyle name="Comma 2 3 2 124" xfId="758"/>
    <cellStyle name="Comma 2 3 2 125" xfId="759"/>
    <cellStyle name="Comma 2 3 2 126" xfId="760"/>
    <cellStyle name="Comma 2 3 2 127" xfId="761"/>
    <cellStyle name="Comma 2 3 2 128" xfId="762"/>
    <cellStyle name="Comma 2 3 2 129" xfId="763"/>
    <cellStyle name="Comma 2 3 2 13" xfId="764"/>
    <cellStyle name="Comma 2 3 2 130" xfId="765"/>
    <cellStyle name="Comma 2 3 2 131" xfId="766"/>
    <cellStyle name="Comma 2 3 2 132" xfId="767"/>
    <cellStyle name="Comma 2 3 2 133" xfId="768"/>
    <cellStyle name="Comma 2 3 2 134" xfId="769"/>
    <cellStyle name="Comma 2 3 2 135" xfId="770"/>
    <cellStyle name="Comma 2 3 2 136" xfId="771"/>
    <cellStyle name="Comma 2 3 2 137" xfId="772"/>
    <cellStyle name="Comma 2 3 2 138" xfId="773"/>
    <cellStyle name="Comma 2 3 2 139" xfId="774"/>
    <cellStyle name="Comma 2 3 2 14" xfId="775"/>
    <cellStyle name="Comma 2 3 2 140" xfId="776"/>
    <cellStyle name="Comma 2 3 2 141" xfId="777"/>
    <cellStyle name="Comma 2 3 2 142" xfId="778"/>
    <cellStyle name="Comma 2 3 2 143" xfId="779"/>
    <cellStyle name="Comma 2 3 2 144" xfId="780"/>
    <cellStyle name="Comma 2 3 2 145" xfId="781"/>
    <cellStyle name="Comma 2 3 2 146" xfId="782"/>
    <cellStyle name="Comma 2 3 2 147" xfId="783"/>
    <cellStyle name="Comma 2 3 2 148" xfId="784"/>
    <cellStyle name="Comma 2 3 2 149" xfId="785"/>
    <cellStyle name="Comma 2 3 2 15" xfId="786"/>
    <cellStyle name="Comma 2 3 2 150" xfId="787"/>
    <cellStyle name="Comma 2 3 2 151" xfId="788"/>
    <cellStyle name="Comma 2 3 2 152" xfId="789"/>
    <cellStyle name="Comma 2 3 2 153" xfId="790"/>
    <cellStyle name="Comma 2 3 2 154" xfId="791"/>
    <cellStyle name="Comma 2 3 2 155" xfId="792"/>
    <cellStyle name="Comma 2 3 2 156" xfId="793"/>
    <cellStyle name="Comma 2 3 2 157" xfId="794"/>
    <cellStyle name="Comma 2 3 2 158" xfId="795"/>
    <cellStyle name="Comma 2 3 2 159" xfId="796"/>
    <cellStyle name="Comma 2 3 2 16" xfId="797"/>
    <cellStyle name="Comma 2 3 2 160" xfId="798"/>
    <cellStyle name="Comma 2 3 2 161" xfId="799"/>
    <cellStyle name="Comma 2 3 2 162" xfId="800"/>
    <cellStyle name="Comma 2 3 2 163" xfId="801"/>
    <cellStyle name="Comma 2 3 2 164" xfId="802"/>
    <cellStyle name="Comma 2 3 2 165" xfId="803"/>
    <cellStyle name="Comma 2 3 2 166" xfId="804"/>
    <cellStyle name="Comma 2 3 2 167" xfId="805"/>
    <cellStyle name="Comma 2 3 2 168" xfId="806"/>
    <cellStyle name="Comma 2 3 2 169" xfId="807"/>
    <cellStyle name="Comma 2 3 2 17" xfId="808"/>
    <cellStyle name="Comma 2 3 2 170" xfId="809"/>
    <cellStyle name="Comma 2 3 2 171" xfId="810"/>
    <cellStyle name="Comma 2 3 2 172" xfId="811"/>
    <cellStyle name="Comma 2 3 2 173" xfId="812"/>
    <cellStyle name="Comma 2 3 2 174" xfId="813"/>
    <cellStyle name="Comma 2 3 2 175" xfId="814"/>
    <cellStyle name="Comma 2 3 2 176" xfId="815"/>
    <cellStyle name="Comma 2 3 2 177" xfId="816"/>
    <cellStyle name="Comma 2 3 2 178" xfId="817"/>
    <cellStyle name="Comma 2 3 2 179" xfId="818"/>
    <cellStyle name="Comma 2 3 2 18" xfId="819"/>
    <cellStyle name="Comma 2 3 2 180" xfId="820"/>
    <cellStyle name="Comma 2 3 2 181" xfId="821"/>
    <cellStyle name="Comma 2 3 2 182" xfId="822"/>
    <cellStyle name="Comma 2 3 2 183" xfId="823"/>
    <cellStyle name="Comma 2 3 2 184" xfId="824"/>
    <cellStyle name="Comma 2 3 2 185" xfId="825"/>
    <cellStyle name="Comma 2 3 2 186" xfId="826"/>
    <cellStyle name="Comma 2 3 2 187" xfId="827"/>
    <cellStyle name="Comma 2 3 2 188" xfId="828"/>
    <cellStyle name="Comma 2 3 2 189" xfId="829"/>
    <cellStyle name="Comma 2 3 2 19" xfId="830"/>
    <cellStyle name="Comma 2 3 2 190" xfId="831"/>
    <cellStyle name="Comma 2 3 2 191" xfId="832"/>
    <cellStyle name="Comma 2 3 2 192" xfId="833"/>
    <cellStyle name="Comma 2 3 2 193" xfId="834"/>
    <cellStyle name="Comma 2 3 2 194" xfId="835"/>
    <cellStyle name="Comma 2 3 2 195" xfId="836"/>
    <cellStyle name="Comma 2 3 2 196" xfId="837"/>
    <cellStyle name="Comma 2 3 2 197" xfId="838"/>
    <cellStyle name="Comma 2 3 2 198" xfId="839"/>
    <cellStyle name="Comma 2 3 2 199" xfId="840"/>
    <cellStyle name="Comma 2 3 2 2" xfId="841"/>
    <cellStyle name="Comma 2 3 2 20" xfId="842"/>
    <cellStyle name="Comma 2 3 2 200" xfId="843"/>
    <cellStyle name="Comma 2 3 2 201" xfId="844"/>
    <cellStyle name="Comma 2 3 2 202" xfId="845"/>
    <cellStyle name="Comma 2 3 2 203" xfId="846"/>
    <cellStyle name="Comma 2 3 2 204" xfId="847"/>
    <cellStyle name="Comma 2 3 2 205" xfId="848"/>
    <cellStyle name="Comma 2 3 2 206" xfId="849"/>
    <cellStyle name="Comma 2 3 2 207" xfId="850"/>
    <cellStyle name="Comma 2 3 2 208" xfId="851"/>
    <cellStyle name="Comma 2 3 2 209" xfId="852"/>
    <cellStyle name="Comma 2 3 2 21" xfId="853"/>
    <cellStyle name="Comma 2 3 2 210" xfId="854"/>
    <cellStyle name="Comma 2 3 2 211" xfId="855"/>
    <cellStyle name="Comma 2 3 2 212" xfId="856"/>
    <cellStyle name="Comma 2 3 2 213" xfId="857"/>
    <cellStyle name="Comma 2 3 2 214" xfId="858"/>
    <cellStyle name="Comma 2 3 2 215" xfId="859"/>
    <cellStyle name="Comma 2 3 2 216" xfId="860"/>
    <cellStyle name="Comma 2 3 2 217" xfId="861"/>
    <cellStyle name="Comma 2 3 2 218" xfId="862"/>
    <cellStyle name="Comma 2 3 2 219" xfId="863"/>
    <cellStyle name="Comma 2 3 2 22" xfId="864"/>
    <cellStyle name="Comma 2 3 2 220" xfId="865"/>
    <cellStyle name="Comma 2 3 2 221" xfId="866"/>
    <cellStyle name="Comma 2 3 2 222" xfId="867"/>
    <cellStyle name="Comma 2 3 2 223" xfId="868"/>
    <cellStyle name="Comma 2 3 2 224" xfId="869"/>
    <cellStyle name="Comma 2 3 2 225" xfId="870"/>
    <cellStyle name="Comma 2 3 2 226" xfId="871"/>
    <cellStyle name="Comma 2 3 2 227" xfId="872"/>
    <cellStyle name="Comma 2 3 2 228" xfId="873"/>
    <cellStyle name="Comma 2 3 2 229" xfId="874"/>
    <cellStyle name="Comma 2 3 2 23" xfId="875"/>
    <cellStyle name="Comma 2 3 2 230" xfId="876"/>
    <cellStyle name="Comma 2 3 2 231" xfId="877"/>
    <cellStyle name="Comma 2 3 2 232" xfId="878"/>
    <cellStyle name="Comma 2 3 2 233" xfId="879"/>
    <cellStyle name="Comma 2 3 2 234" xfId="880"/>
    <cellStyle name="Comma 2 3 2 235" xfId="881"/>
    <cellStyle name="Comma 2 3 2 236" xfId="882"/>
    <cellStyle name="Comma 2 3 2 237" xfId="883"/>
    <cellStyle name="Comma 2 3 2 238" xfId="884"/>
    <cellStyle name="Comma 2 3 2 239" xfId="885"/>
    <cellStyle name="Comma 2 3 2 24" xfId="886"/>
    <cellStyle name="Comma 2 3 2 240" xfId="887"/>
    <cellStyle name="Comma 2 3 2 241" xfId="888"/>
    <cellStyle name="Comma 2 3 2 242" xfId="889"/>
    <cellStyle name="Comma 2 3 2 243" xfId="890"/>
    <cellStyle name="Comma 2 3 2 244" xfId="891"/>
    <cellStyle name="Comma 2 3 2 245" xfId="892"/>
    <cellStyle name="Comma 2 3 2 246" xfId="893"/>
    <cellStyle name="Comma 2 3 2 247" xfId="894"/>
    <cellStyle name="Comma 2 3 2 248" xfId="895"/>
    <cellStyle name="Comma 2 3 2 249" xfId="896"/>
    <cellStyle name="Comma 2 3 2 25" xfId="897"/>
    <cellStyle name="Comma 2 3 2 250" xfId="898"/>
    <cellStyle name="Comma 2 3 2 251" xfId="899"/>
    <cellStyle name="Comma 2 3 2 252" xfId="900"/>
    <cellStyle name="Comma 2 3 2 253" xfId="901"/>
    <cellStyle name="Comma 2 3 2 254" xfId="902"/>
    <cellStyle name="Comma 2 3 2 255" xfId="903"/>
    <cellStyle name="Comma 2 3 2 26" xfId="904"/>
    <cellStyle name="Comma 2 3 2 27" xfId="905"/>
    <cellStyle name="Comma 2 3 2 28" xfId="906"/>
    <cellStyle name="Comma 2 3 2 29" xfId="907"/>
    <cellStyle name="Comma 2 3 2 3" xfId="908"/>
    <cellStyle name="Comma 2 3 2 30" xfId="909"/>
    <cellStyle name="Comma 2 3 2 31" xfId="910"/>
    <cellStyle name="Comma 2 3 2 32" xfId="911"/>
    <cellStyle name="Comma 2 3 2 33" xfId="912"/>
    <cellStyle name="Comma 2 3 2 34" xfId="913"/>
    <cellStyle name="Comma 2 3 2 35" xfId="914"/>
    <cellStyle name="Comma 2 3 2 36" xfId="915"/>
    <cellStyle name="Comma 2 3 2 37" xfId="916"/>
    <cellStyle name="Comma 2 3 2 38" xfId="917"/>
    <cellStyle name="Comma 2 3 2 39" xfId="918"/>
    <cellStyle name="Comma 2 3 2 4" xfId="919"/>
    <cellStyle name="Comma 2 3 2 40" xfId="920"/>
    <cellStyle name="Comma 2 3 2 41" xfId="921"/>
    <cellStyle name="Comma 2 3 2 42" xfId="922"/>
    <cellStyle name="Comma 2 3 2 43" xfId="923"/>
    <cellStyle name="Comma 2 3 2 44" xfId="924"/>
    <cellStyle name="Comma 2 3 2 45" xfId="925"/>
    <cellStyle name="Comma 2 3 2 46" xfId="926"/>
    <cellStyle name="Comma 2 3 2 47" xfId="927"/>
    <cellStyle name="Comma 2 3 2 48" xfId="928"/>
    <cellStyle name="Comma 2 3 2 49" xfId="929"/>
    <cellStyle name="Comma 2 3 2 5" xfId="930"/>
    <cellStyle name="Comma 2 3 2 50" xfId="931"/>
    <cellStyle name="Comma 2 3 2 51" xfId="932"/>
    <cellStyle name="Comma 2 3 2 52" xfId="933"/>
    <cellStyle name="Comma 2 3 2 53" xfId="934"/>
    <cellStyle name="Comma 2 3 2 54" xfId="935"/>
    <cellStyle name="Comma 2 3 2 55" xfId="936"/>
    <cellStyle name="Comma 2 3 2 56" xfId="937"/>
    <cellStyle name="Comma 2 3 2 57" xfId="938"/>
    <cellStyle name="Comma 2 3 2 58" xfId="939"/>
    <cellStyle name="Comma 2 3 2 59" xfId="940"/>
    <cellStyle name="Comma 2 3 2 6" xfId="941"/>
    <cellStyle name="Comma 2 3 2 60" xfId="942"/>
    <cellStyle name="Comma 2 3 2 61" xfId="943"/>
    <cellStyle name="Comma 2 3 2 62" xfId="944"/>
    <cellStyle name="Comma 2 3 2 63" xfId="945"/>
    <cellStyle name="Comma 2 3 2 64" xfId="946"/>
    <cellStyle name="Comma 2 3 2 65" xfId="947"/>
    <cellStyle name="Comma 2 3 2 66" xfId="948"/>
    <cellStyle name="Comma 2 3 2 67" xfId="949"/>
    <cellStyle name="Comma 2 3 2 68" xfId="950"/>
    <cellStyle name="Comma 2 3 2 69" xfId="951"/>
    <cellStyle name="Comma 2 3 2 7" xfId="952"/>
    <cellStyle name="Comma 2 3 2 70" xfId="953"/>
    <cellStyle name="Comma 2 3 2 71" xfId="954"/>
    <cellStyle name="Comma 2 3 2 72" xfId="955"/>
    <cellStyle name="Comma 2 3 2 73" xfId="956"/>
    <cellStyle name="Comma 2 3 2 74" xfId="957"/>
    <cellStyle name="Comma 2 3 2 75" xfId="958"/>
    <cellStyle name="Comma 2 3 2 76" xfId="959"/>
    <cellStyle name="Comma 2 3 2 77" xfId="960"/>
    <cellStyle name="Comma 2 3 2 78" xfId="961"/>
    <cellStyle name="Comma 2 3 2 79" xfId="962"/>
    <cellStyle name="Comma 2 3 2 8" xfId="963"/>
    <cellStyle name="Comma 2 3 2 80" xfId="964"/>
    <cellStyle name="Comma 2 3 2 81" xfId="965"/>
    <cellStyle name="Comma 2 3 2 82" xfId="966"/>
    <cellStyle name="Comma 2 3 2 83" xfId="967"/>
    <cellStyle name="Comma 2 3 2 84" xfId="968"/>
    <cellStyle name="Comma 2 3 2 85" xfId="969"/>
    <cellStyle name="Comma 2 3 2 86" xfId="970"/>
    <cellStyle name="Comma 2 3 2 87" xfId="971"/>
    <cellStyle name="Comma 2 3 2 88" xfId="972"/>
    <cellStyle name="Comma 2 3 2 89" xfId="973"/>
    <cellStyle name="Comma 2 3 2 9" xfId="974"/>
    <cellStyle name="Comma 2 3 2 90" xfId="975"/>
    <cellStyle name="Comma 2 3 2 91" xfId="976"/>
    <cellStyle name="Comma 2 3 2 92" xfId="977"/>
    <cellStyle name="Comma 2 3 2 93" xfId="978"/>
    <cellStyle name="Comma 2 3 2 94" xfId="979"/>
    <cellStyle name="Comma 2 3 2 95" xfId="980"/>
    <cellStyle name="Comma 2 3 2 96" xfId="981"/>
    <cellStyle name="Comma 2 3 2 97" xfId="982"/>
    <cellStyle name="Comma 2 3 2 98" xfId="983"/>
    <cellStyle name="Comma 2 3 2 99" xfId="984"/>
    <cellStyle name="Comma 2 3 20" xfId="985"/>
    <cellStyle name="Comma 2 3 200" xfId="986"/>
    <cellStyle name="Comma 2 3 201" xfId="987"/>
    <cellStyle name="Comma 2 3 202" xfId="988"/>
    <cellStyle name="Comma 2 3 203" xfId="989"/>
    <cellStyle name="Comma 2 3 204" xfId="990"/>
    <cellStyle name="Comma 2 3 205" xfId="991"/>
    <cellStyle name="Comma 2 3 206" xfId="992"/>
    <cellStyle name="Comma 2 3 207" xfId="993"/>
    <cellStyle name="Comma 2 3 208" xfId="994"/>
    <cellStyle name="Comma 2 3 209" xfId="995"/>
    <cellStyle name="Comma 2 3 21" xfId="996"/>
    <cellStyle name="Comma 2 3 210" xfId="997"/>
    <cellStyle name="Comma 2 3 211" xfId="998"/>
    <cellStyle name="Comma 2 3 212" xfId="999"/>
    <cellStyle name="Comma 2 3 213" xfId="1000"/>
    <cellStyle name="Comma 2 3 214" xfId="1001"/>
    <cellStyle name="Comma 2 3 215" xfId="1002"/>
    <cellStyle name="Comma 2 3 216" xfId="1003"/>
    <cellStyle name="Comma 2 3 217" xfId="1004"/>
    <cellStyle name="Comma 2 3 218" xfId="1005"/>
    <cellStyle name="Comma 2 3 219" xfId="1006"/>
    <cellStyle name="Comma 2 3 22" xfId="1007"/>
    <cellStyle name="Comma 2 3 220" xfId="1008"/>
    <cellStyle name="Comma 2 3 221" xfId="1009"/>
    <cellStyle name="Comma 2 3 222" xfId="1010"/>
    <cellStyle name="Comma 2 3 223" xfId="1011"/>
    <cellStyle name="Comma 2 3 224" xfId="1012"/>
    <cellStyle name="Comma 2 3 225" xfId="1013"/>
    <cellStyle name="Comma 2 3 226" xfId="1014"/>
    <cellStyle name="Comma 2 3 227" xfId="1015"/>
    <cellStyle name="Comma 2 3 228" xfId="1016"/>
    <cellStyle name="Comma 2 3 229" xfId="1017"/>
    <cellStyle name="Comma 2 3 23" xfId="1018"/>
    <cellStyle name="Comma 2 3 230" xfId="1019"/>
    <cellStyle name="Comma 2 3 231" xfId="1020"/>
    <cellStyle name="Comma 2 3 232" xfId="1021"/>
    <cellStyle name="Comma 2 3 233" xfId="1022"/>
    <cellStyle name="Comma 2 3 234" xfId="1023"/>
    <cellStyle name="Comma 2 3 235" xfId="1024"/>
    <cellStyle name="Comma 2 3 236" xfId="1025"/>
    <cellStyle name="Comma 2 3 237" xfId="1026"/>
    <cellStyle name="Comma 2 3 238" xfId="1027"/>
    <cellStyle name="Comma 2 3 239" xfId="1028"/>
    <cellStyle name="Comma 2 3 24" xfId="1029"/>
    <cellStyle name="Comma 2 3 240" xfId="1030"/>
    <cellStyle name="Comma 2 3 241" xfId="1031"/>
    <cellStyle name="Comma 2 3 242" xfId="1032"/>
    <cellStyle name="Comma 2 3 243" xfId="1033"/>
    <cellStyle name="Comma 2 3 244" xfId="1034"/>
    <cellStyle name="Comma 2 3 245" xfId="1035"/>
    <cellStyle name="Comma 2 3 246" xfId="1036"/>
    <cellStyle name="Comma 2 3 247" xfId="1037"/>
    <cellStyle name="Comma 2 3 248" xfId="1038"/>
    <cellStyle name="Comma 2 3 249" xfId="1039"/>
    <cellStyle name="Comma 2 3 25" xfId="1040"/>
    <cellStyle name="Comma 2 3 250" xfId="1041"/>
    <cellStyle name="Comma 2 3 251" xfId="1042"/>
    <cellStyle name="Comma 2 3 252" xfId="1043"/>
    <cellStyle name="Comma 2 3 253" xfId="1044"/>
    <cellStyle name="Comma 2 3 254" xfId="1045"/>
    <cellStyle name="Comma 2 3 255" xfId="1046"/>
    <cellStyle name="Comma 2 3 26" xfId="1047"/>
    <cellStyle name="Comma 2 3 27" xfId="1048"/>
    <cellStyle name="Comma 2 3 28" xfId="1049"/>
    <cellStyle name="Comma 2 3 29" xfId="1050"/>
    <cellStyle name="Comma 2 3 3" xfId="1051"/>
    <cellStyle name="Comma 2 3 30" xfId="1052"/>
    <cellStyle name="Comma 2 3 31" xfId="1053"/>
    <cellStyle name="Comma 2 3 32" xfId="1054"/>
    <cellStyle name="Comma 2 3 33" xfId="1055"/>
    <cellStyle name="Comma 2 3 34" xfId="1056"/>
    <cellStyle name="Comma 2 3 35" xfId="1057"/>
    <cellStyle name="Comma 2 3 36" xfId="1058"/>
    <cellStyle name="Comma 2 3 37" xfId="1059"/>
    <cellStyle name="Comma 2 3 38" xfId="1060"/>
    <cellStyle name="Comma 2 3 39" xfId="1061"/>
    <cellStyle name="Comma 2 3 4" xfId="1062"/>
    <cellStyle name="Comma 2 3 40" xfId="1063"/>
    <cellStyle name="Comma 2 3 41" xfId="1064"/>
    <cellStyle name="Comma 2 3 42" xfId="1065"/>
    <cellStyle name="Comma 2 3 43" xfId="1066"/>
    <cellStyle name="Comma 2 3 44" xfId="1067"/>
    <cellStyle name="Comma 2 3 45" xfId="1068"/>
    <cellStyle name="Comma 2 3 46" xfId="1069"/>
    <cellStyle name="Comma 2 3 47" xfId="1070"/>
    <cellStyle name="Comma 2 3 48" xfId="1071"/>
    <cellStyle name="Comma 2 3 49" xfId="1072"/>
    <cellStyle name="Comma 2 3 5" xfId="1073"/>
    <cellStyle name="Comma 2 3 50" xfId="1074"/>
    <cellStyle name="Comma 2 3 51" xfId="1075"/>
    <cellStyle name="Comma 2 3 52" xfId="1076"/>
    <cellStyle name="Comma 2 3 53" xfId="1077"/>
    <cellStyle name="Comma 2 3 54" xfId="1078"/>
    <cellStyle name="Comma 2 3 55" xfId="1079"/>
    <cellStyle name="Comma 2 3 56" xfId="1080"/>
    <cellStyle name="Comma 2 3 57" xfId="1081"/>
    <cellStyle name="Comma 2 3 58" xfId="1082"/>
    <cellStyle name="Comma 2 3 59" xfId="1083"/>
    <cellStyle name="Comma 2 3 6" xfId="1084"/>
    <cellStyle name="Comma 2 3 60" xfId="1085"/>
    <cellStyle name="Comma 2 3 61" xfId="1086"/>
    <cellStyle name="Comma 2 3 62" xfId="1087"/>
    <cellStyle name="Comma 2 3 63" xfId="1088"/>
    <cellStyle name="Comma 2 3 64" xfId="1089"/>
    <cellStyle name="Comma 2 3 65" xfId="1090"/>
    <cellStyle name="Comma 2 3 66" xfId="1091"/>
    <cellStyle name="Comma 2 3 67" xfId="1092"/>
    <cellStyle name="Comma 2 3 68" xfId="1093"/>
    <cellStyle name="Comma 2 3 69" xfId="1094"/>
    <cellStyle name="Comma 2 3 7" xfId="1095"/>
    <cellStyle name="Comma 2 3 70" xfId="1096"/>
    <cellStyle name="Comma 2 3 71" xfId="1097"/>
    <cellStyle name="Comma 2 3 72" xfId="1098"/>
    <cellStyle name="Comma 2 3 73" xfId="1099"/>
    <cellStyle name="Comma 2 3 74" xfId="1100"/>
    <cellStyle name="Comma 2 3 75" xfId="1101"/>
    <cellStyle name="Comma 2 3 76" xfId="1102"/>
    <cellStyle name="Comma 2 3 77" xfId="1103"/>
    <cellStyle name="Comma 2 3 78" xfId="1104"/>
    <cellStyle name="Comma 2 3 79" xfId="1105"/>
    <cellStyle name="Comma 2 3 8" xfId="1106"/>
    <cellStyle name="Comma 2 3 80" xfId="1107"/>
    <cellStyle name="Comma 2 3 81" xfId="1108"/>
    <cellStyle name="Comma 2 3 82" xfId="1109"/>
    <cellStyle name="Comma 2 3 83" xfId="1110"/>
    <cellStyle name="Comma 2 3 84" xfId="1111"/>
    <cellStyle name="Comma 2 3 85" xfId="1112"/>
    <cellStyle name="Comma 2 3 86" xfId="1113"/>
    <cellStyle name="Comma 2 3 87" xfId="1114"/>
    <cellStyle name="Comma 2 3 88" xfId="1115"/>
    <cellStyle name="Comma 2 3 89" xfId="1116"/>
    <cellStyle name="Comma 2 3 9" xfId="1117"/>
    <cellStyle name="Comma 2 3 90" xfId="1118"/>
    <cellStyle name="Comma 2 3 91" xfId="1119"/>
    <cellStyle name="Comma 2 3 92" xfId="1120"/>
    <cellStyle name="Comma 2 3 93" xfId="1121"/>
    <cellStyle name="Comma 2 3 94" xfId="1122"/>
    <cellStyle name="Comma 2 3 95" xfId="1123"/>
    <cellStyle name="Comma 2 3 96" xfId="1124"/>
    <cellStyle name="Comma 2 3 97" xfId="1125"/>
    <cellStyle name="Comma 2 3 98" xfId="1126"/>
    <cellStyle name="Comma 2 3 99" xfId="1127"/>
    <cellStyle name="Comma 2 30" xfId="1128"/>
    <cellStyle name="Comma 2 31" xfId="1129"/>
    <cellStyle name="Comma 2 32" xfId="1130"/>
    <cellStyle name="Comma 2 33" xfId="1131"/>
    <cellStyle name="Comma 2 34" xfId="1132"/>
    <cellStyle name="Comma 2 35" xfId="1133"/>
    <cellStyle name="Comma 2 36" xfId="1134"/>
    <cellStyle name="Comma 2 37" xfId="1135"/>
    <cellStyle name="Comma 2 38" xfId="1136"/>
    <cellStyle name="Comma 2 39" xfId="1137"/>
    <cellStyle name="Comma 2 4" xfId="1138"/>
    <cellStyle name="Comma 2 4 2" xfId="1139"/>
    <cellStyle name="Comma 2 40" xfId="1140"/>
    <cellStyle name="Comma 2 41" xfId="1141"/>
    <cellStyle name="Comma 2 42" xfId="1142"/>
    <cellStyle name="Comma 2 43" xfId="1143"/>
    <cellStyle name="Comma 2 44" xfId="1144"/>
    <cellStyle name="Comma 2 45" xfId="1145"/>
    <cellStyle name="Comma 2 46" xfId="1146"/>
    <cellStyle name="Comma 2 47" xfId="1147"/>
    <cellStyle name="Comma 2 48" xfId="1148"/>
    <cellStyle name="Comma 2 49" xfId="1149"/>
    <cellStyle name="Comma 2 5" xfId="1150"/>
    <cellStyle name="Comma 2 5 2" xfId="1151"/>
    <cellStyle name="Comma 2 50" xfId="1152"/>
    <cellStyle name="Comma 2 51" xfId="1153"/>
    <cellStyle name="Comma 2 52" xfId="1154"/>
    <cellStyle name="Comma 2 53" xfId="1155"/>
    <cellStyle name="Comma 2 54" xfId="1156"/>
    <cellStyle name="Comma 2 55" xfId="1157"/>
    <cellStyle name="Comma 2 56" xfId="1158"/>
    <cellStyle name="Comma 2 57" xfId="1159"/>
    <cellStyle name="Comma 2 58" xfId="1160"/>
    <cellStyle name="Comma 2 59" xfId="1161"/>
    <cellStyle name="Comma 2 6" xfId="1162"/>
    <cellStyle name="Comma 2 6 2" xfId="1163"/>
    <cellStyle name="Comma 2 60" xfId="1164"/>
    <cellStyle name="Comma 2 61" xfId="1165"/>
    <cellStyle name="Comma 2 62" xfId="1166"/>
    <cellStyle name="Comma 2 63" xfId="1167"/>
    <cellStyle name="Comma 2 64" xfId="1168"/>
    <cellStyle name="Comma 2 65" xfId="1169"/>
    <cellStyle name="Comma 2 66" xfId="1170"/>
    <cellStyle name="Comma 2 67" xfId="1171"/>
    <cellStyle name="Comma 2 68" xfId="1172"/>
    <cellStyle name="Comma 2 69" xfId="1173"/>
    <cellStyle name="Comma 2 7" xfId="1174"/>
    <cellStyle name="Comma 2 7 2" xfId="1175"/>
    <cellStyle name="Comma 2 70" xfId="1176"/>
    <cellStyle name="Comma 2 71" xfId="1177"/>
    <cellStyle name="Comma 2 72" xfId="1178"/>
    <cellStyle name="Comma 2 73" xfId="1179"/>
    <cellStyle name="Comma 2 74" xfId="1180"/>
    <cellStyle name="Comma 2 75" xfId="1181"/>
    <cellStyle name="Comma 2 76" xfId="1182"/>
    <cellStyle name="Comma 2 77" xfId="1183"/>
    <cellStyle name="Comma 2 78" xfId="1184"/>
    <cellStyle name="Comma 2 79" xfId="2456"/>
    <cellStyle name="Comma 2 8" xfId="1185"/>
    <cellStyle name="Comma 2 8 2" xfId="1186"/>
    <cellStyle name="Comma 2 9" xfId="1187"/>
    <cellStyle name="Comma 2 9 2" xfId="1188"/>
    <cellStyle name="Comma 22" xfId="1189"/>
    <cellStyle name="Comma 22 2" xfId="1190"/>
    <cellStyle name="Comma 24" xfId="1191"/>
    <cellStyle name="Comma 29" xfId="1192"/>
    <cellStyle name="Comma 3" xfId="46"/>
    <cellStyle name="Comma 3 10" xfId="1193"/>
    <cellStyle name="Comma 3 100" xfId="1194"/>
    <cellStyle name="Comma 3 101" xfId="1195"/>
    <cellStyle name="Comma 3 102" xfId="1196"/>
    <cellStyle name="Comma 3 103" xfId="1197"/>
    <cellStyle name="Comma 3 104" xfId="1198"/>
    <cellStyle name="Comma 3 105" xfId="1199"/>
    <cellStyle name="Comma 3 106" xfId="1200"/>
    <cellStyle name="Comma 3 107" xfId="1201"/>
    <cellStyle name="Comma 3 108" xfId="1202"/>
    <cellStyle name="Comma 3 109" xfId="1203"/>
    <cellStyle name="Comma 3 11" xfId="1204"/>
    <cellStyle name="Comma 3 110" xfId="1205"/>
    <cellStyle name="Comma 3 111" xfId="1206"/>
    <cellStyle name="Comma 3 112" xfId="1207"/>
    <cellStyle name="Comma 3 113" xfId="1208"/>
    <cellStyle name="Comma 3 114" xfId="1209"/>
    <cellStyle name="Comma 3 115" xfId="1210"/>
    <cellStyle name="Comma 3 116" xfId="1211"/>
    <cellStyle name="Comma 3 117" xfId="1212"/>
    <cellStyle name="Comma 3 118" xfId="1213"/>
    <cellStyle name="Comma 3 119" xfId="1214"/>
    <cellStyle name="Comma 3 12" xfId="1215"/>
    <cellStyle name="Comma 3 120" xfId="1216"/>
    <cellStyle name="Comma 3 121" xfId="1217"/>
    <cellStyle name="Comma 3 122" xfId="1218"/>
    <cellStyle name="Comma 3 123" xfId="1219"/>
    <cellStyle name="Comma 3 124" xfId="1220"/>
    <cellStyle name="Comma 3 125" xfId="1221"/>
    <cellStyle name="Comma 3 126" xfId="1222"/>
    <cellStyle name="Comma 3 127" xfId="1223"/>
    <cellStyle name="Comma 3 128" xfId="1224"/>
    <cellStyle name="Comma 3 129" xfId="1225"/>
    <cellStyle name="Comma 3 13" xfId="1226"/>
    <cellStyle name="Comma 3 130" xfId="1227"/>
    <cellStyle name="Comma 3 131" xfId="1228"/>
    <cellStyle name="Comma 3 132" xfId="1229"/>
    <cellStyle name="Comma 3 133" xfId="1230"/>
    <cellStyle name="Comma 3 134" xfId="1231"/>
    <cellStyle name="Comma 3 135" xfId="1232"/>
    <cellStyle name="Comma 3 136" xfId="1233"/>
    <cellStyle name="Comma 3 137" xfId="1234"/>
    <cellStyle name="Comma 3 138" xfId="1235"/>
    <cellStyle name="Comma 3 139" xfId="1236"/>
    <cellStyle name="Comma 3 14" xfId="1237"/>
    <cellStyle name="Comma 3 140" xfId="1238"/>
    <cellStyle name="Comma 3 141" xfId="1239"/>
    <cellStyle name="Comma 3 142" xfId="1240"/>
    <cellStyle name="Comma 3 143" xfId="1241"/>
    <cellStyle name="Comma 3 144" xfId="1242"/>
    <cellStyle name="Comma 3 145" xfId="1243"/>
    <cellStyle name="Comma 3 146" xfId="1244"/>
    <cellStyle name="Comma 3 147" xfId="1245"/>
    <cellStyle name="Comma 3 148" xfId="1246"/>
    <cellStyle name="Comma 3 149" xfId="1247"/>
    <cellStyle name="Comma 3 15" xfId="1248"/>
    <cellStyle name="Comma 3 150" xfId="1249"/>
    <cellStyle name="Comma 3 151" xfId="1250"/>
    <cellStyle name="Comma 3 152" xfId="1251"/>
    <cellStyle name="Comma 3 153" xfId="1252"/>
    <cellStyle name="Comma 3 154" xfId="1253"/>
    <cellStyle name="Comma 3 155" xfId="1254"/>
    <cellStyle name="Comma 3 156" xfId="1255"/>
    <cellStyle name="Comma 3 157" xfId="1256"/>
    <cellStyle name="Comma 3 158" xfId="1257"/>
    <cellStyle name="Comma 3 159" xfId="1258"/>
    <cellStyle name="Comma 3 16" xfId="1259"/>
    <cellStyle name="Comma 3 160" xfId="1260"/>
    <cellStyle name="Comma 3 161" xfId="1261"/>
    <cellStyle name="Comma 3 162" xfId="1262"/>
    <cellStyle name="Comma 3 163" xfId="1263"/>
    <cellStyle name="Comma 3 164" xfId="1264"/>
    <cellStyle name="Comma 3 165" xfId="1265"/>
    <cellStyle name="Comma 3 166" xfId="1266"/>
    <cellStyle name="Comma 3 167" xfId="1267"/>
    <cellStyle name="Comma 3 168" xfId="1268"/>
    <cellStyle name="Comma 3 169" xfId="1269"/>
    <cellStyle name="Comma 3 17" xfId="1270"/>
    <cellStyle name="Comma 3 170" xfId="1271"/>
    <cellStyle name="Comma 3 171" xfId="1272"/>
    <cellStyle name="Comma 3 172" xfId="1273"/>
    <cellStyle name="Comma 3 173" xfId="1274"/>
    <cellStyle name="Comma 3 174" xfId="1275"/>
    <cellStyle name="Comma 3 175" xfId="1276"/>
    <cellStyle name="Comma 3 176" xfId="1277"/>
    <cellStyle name="Comma 3 177" xfId="1278"/>
    <cellStyle name="Comma 3 178" xfId="1279"/>
    <cellStyle name="Comma 3 179" xfId="1280"/>
    <cellStyle name="Comma 3 18" xfId="1281"/>
    <cellStyle name="Comma 3 180" xfId="1282"/>
    <cellStyle name="Comma 3 181" xfId="1283"/>
    <cellStyle name="Comma 3 182" xfId="1284"/>
    <cellStyle name="Comma 3 183" xfId="1285"/>
    <cellStyle name="Comma 3 184" xfId="1286"/>
    <cellStyle name="Comma 3 185" xfId="1287"/>
    <cellStyle name="Comma 3 186" xfId="1288"/>
    <cellStyle name="Comma 3 187" xfId="1289"/>
    <cellStyle name="Comma 3 188" xfId="1290"/>
    <cellStyle name="Comma 3 189" xfId="1291"/>
    <cellStyle name="Comma 3 19" xfId="1292"/>
    <cellStyle name="Comma 3 190" xfId="1293"/>
    <cellStyle name="Comma 3 191" xfId="1294"/>
    <cellStyle name="Comma 3 192" xfId="1295"/>
    <cellStyle name="Comma 3 193" xfId="1296"/>
    <cellStyle name="Comma 3 194" xfId="1297"/>
    <cellStyle name="Comma 3 195" xfId="1298"/>
    <cellStyle name="Comma 3 196" xfId="1299"/>
    <cellStyle name="Comma 3 197" xfId="1300"/>
    <cellStyle name="Comma 3 198" xfId="1301"/>
    <cellStyle name="Comma 3 199" xfId="1302"/>
    <cellStyle name="Comma 3 2" xfId="1303"/>
    <cellStyle name="Comma 3 20" xfId="1304"/>
    <cellStyle name="Comma 3 200" xfId="1305"/>
    <cellStyle name="Comma 3 201" xfId="1306"/>
    <cellStyle name="Comma 3 202" xfId="1307"/>
    <cellStyle name="Comma 3 203" xfId="1308"/>
    <cellStyle name="Comma 3 204" xfId="1309"/>
    <cellStyle name="Comma 3 205" xfId="1310"/>
    <cellStyle name="Comma 3 206" xfId="1311"/>
    <cellStyle name="Comma 3 207" xfId="1312"/>
    <cellStyle name="Comma 3 208" xfId="1313"/>
    <cellStyle name="Comma 3 209" xfId="1314"/>
    <cellStyle name="Comma 3 21" xfId="1315"/>
    <cellStyle name="Comma 3 210" xfId="1316"/>
    <cellStyle name="Comma 3 211" xfId="1317"/>
    <cellStyle name="Comma 3 212" xfId="1318"/>
    <cellStyle name="Comma 3 213" xfId="1319"/>
    <cellStyle name="Comma 3 214" xfId="1320"/>
    <cellStyle name="Comma 3 215" xfId="1321"/>
    <cellStyle name="Comma 3 216" xfId="1322"/>
    <cellStyle name="Comma 3 217" xfId="1323"/>
    <cellStyle name="Comma 3 218" xfId="1324"/>
    <cellStyle name="Comma 3 219" xfId="1325"/>
    <cellStyle name="Comma 3 22" xfId="1326"/>
    <cellStyle name="Comma 3 220" xfId="1327"/>
    <cellStyle name="Comma 3 221" xfId="1328"/>
    <cellStyle name="Comma 3 222" xfId="1329"/>
    <cellStyle name="Comma 3 223" xfId="1330"/>
    <cellStyle name="Comma 3 224" xfId="1331"/>
    <cellStyle name="Comma 3 225" xfId="1332"/>
    <cellStyle name="Comma 3 226" xfId="1333"/>
    <cellStyle name="Comma 3 227" xfId="1334"/>
    <cellStyle name="Comma 3 228" xfId="1335"/>
    <cellStyle name="Comma 3 229" xfId="1336"/>
    <cellStyle name="Comma 3 23" xfId="1337"/>
    <cellStyle name="Comma 3 230" xfId="1338"/>
    <cellStyle name="Comma 3 231" xfId="1339"/>
    <cellStyle name="Comma 3 232" xfId="1340"/>
    <cellStyle name="Comma 3 233" xfId="1341"/>
    <cellStyle name="Comma 3 234" xfId="1342"/>
    <cellStyle name="Comma 3 235" xfId="1343"/>
    <cellStyle name="Comma 3 236" xfId="1344"/>
    <cellStyle name="Comma 3 237" xfId="1345"/>
    <cellStyle name="Comma 3 238" xfId="1346"/>
    <cellStyle name="Comma 3 239" xfId="1347"/>
    <cellStyle name="Comma 3 24" xfId="1348"/>
    <cellStyle name="Comma 3 240" xfId="1349"/>
    <cellStyle name="Comma 3 241" xfId="1350"/>
    <cellStyle name="Comma 3 242" xfId="1351"/>
    <cellStyle name="Comma 3 243" xfId="1352"/>
    <cellStyle name="Comma 3 244" xfId="1353"/>
    <cellStyle name="Comma 3 245" xfId="1354"/>
    <cellStyle name="Comma 3 246" xfId="1355"/>
    <cellStyle name="Comma 3 247" xfId="1356"/>
    <cellStyle name="Comma 3 248" xfId="1357"/>
    <cellStyle name="Comma 3 249" xfId="1358"/>
    <cellStyle name="Comma 3 25" xfId="1359"/>
    <cellStyle name="Comma 3 250" xfId="1360"/>
    <cellStyle name="Comma 3 251" xfId="1361"/>
    <cellStyle name="Comma 3 252" xfId="1362"/>
    <cellStyle name="Comma 3 253" xfId="1363"/>
    <cellStyle name="Comma 3 254" xfId="1364"/>
    <cellStyle name="Comma 3 255" xfId="1365"/>
    <cellStyle name="Comma 3 26" xfId="1366"/>
    <cellStyle name="Comma 3 27" xfId="1367"/>
    <cellStyle name="Comma 3 28" xfId="1368"/>
    <cellStyle name="Comma 3 29" xfId="1369"/>
    <cellStyle name="Comma 3 3" xfId="1370"/>
    <cellStyle name="Comma 3 30" xfId="1371"/>
    <cellStyle name="Comma 3 31" xfId="1372"/>
    <cellStyle name="Comma 3 32" xfId="1373"/>
    <cellStyle name="Comma 3 33" xfId="1374"/>
    <cellStyle name="Comma 3 34" xfId="1375"/>
    <cellStyle name="Comma 3 35" xfId="1376"/>
    <cellStyle name="Comma 3 36" xfId="1377"/>
    <cellStyle name="Comma 3 37" xfId="1378"/>
    <cellStyle name="Comma 3 38" xfId="1379"/>
    <cellStyle name="Comma 3 39" xfId="1380"/>
    <cellStyle name="Comma 3 4" xfId="1381"/>
    <cellStyle name="Comma 3 40" xfId="1382"/>
    <cellStyle name="Comma 3 41" xfId="1383"/>
    <cellStyle name="Comma 3 42" xfId="1384"/>
    <cellStyle name="Comma 3 43" xfId="1385"/>
    <cellStyle name="Comma 3 44" xfId="1386"/>
    <cellStyle name="Comma 3 45" xfId="1387"/>
    <cellStyle name="Comma 3 46" xfId="1388"/>
    <cellStyle name="Comma 3 47" xfId="1389"/>
    <cellStyle name="Comma 3 48" xfId="1390"/>
    <cellStyle name="Comma 3 49" xfId="1391"/>
    <cellStyle name="Comma 3 5" xfId="1392"/>
    <cellStyle name="Comma 3 50" xfId="1393"/>
    <cellStyle name="Comma 3 51" xfId="1394"/>
    <cellStyle name="Comma 3 52" xfId="1395"/>
    <cellStyle name="Comma 3 53" xfId="1396"/>
    <cellStyle name="Comma 3 54" xfId="1397"/>
    <cellStyle name="Comma 3 55" xfId="1398"/>
    <cellStyle name="Comma 3 56" xfId="1399"/>
    <cellStyle name="Comma 3 57" xfId="1400"/>
    <cellStyle name="Comma 3 58" xfId="1401"/>
    <cellStyle name="Comma 3 59" xfId="1402"/>
    <cellStyle name="Comma 3 6" xfId="1403"/>
    <cellStyle name="Comma 3 60" xfId="1404"/>
    <cellStyle name="Comma 3 61" xfId="1405"/>
    <cellStyle name="Comma 3 62" xfId="1406"/>
    <cellStyle name="Comma 3 63" xfId="1407"/>
    <cellStyle name="Comma 3 64" xfId="1408"/>
    <cellStyle name="Comma 3 65" xfId="1409"/>
    <cellStyle name="Comma 3 66" xfId="1410"/>
    <cellStyle name="Comma 3 67" xfId="1411"/>
    <cellStyle name="Comma 3 68" xfId="1412"/>
    <cellStyle name="Comma 3 69" xfId="1413"/>
    <cellStyle name="Comma 3 7" xfId="1414"/>
    <cellStyle name="Comma 3 70" xfId="1415"/>
    <cellStyle name="Comma 3 71" xfId="1416"/>
    <cellStyle name="Comma 3 72" xfId="1417"/>
    <cellStyle name="Comma 3 73" xfId="1418"/>
    <cellStyle name="Comma 3 74" xfId="1419"/>
    <cellStyle name="Comma 3 75" xfId="1420"/>
    <cellStyle name="Comma 3 76" xfId="1421"/>
    <cellStyle name="Comma 3 77" xfId="1422"/>
    <cellStyle name="Comma 3 78" xfId="1423"/>
    <cellStyle name="Comma 3 79" xfId="1424"/>
    <cellStyle name="Comma 3 8" xfId="1425"/>
    <cellStyle name="Comma 3 80" xfId="1426"/>
    <cellStyle name="Comma 3 81" xfId="1427"/>
    <cellStyle name="Comma 3 82" xfId="1428"/>
    <cellStyle name="Comma 3 83" xfId="1429"/>
    <cellStyle name="Comma 3 84" xfId="1430"/>
    <cellStyle name="Comma 3 85" xfId="1431"/>
    <cellStyle name="Comma 3 86" xfId="1432"/>
    <cellStyle name="Comma 3 87" xfId="1433"/>
    <cellStyle name="Comma 3 88" xfId="1434"/>
    <cellStyle name="Comma 3 89" xfId="1435"/>
    <cellStyle name="Comma 3 9" xfId="1436"/>
    <cellStyle name="Comma 3 90" xfId="1437"/>
    <cellStyle name="Comma 3 91" xfId="1438"/>
    <cellStyle name="Comma 3 92" xfId="1439"/>
    <cellStyle name="Comma 3 93" xfId="1440"/>
    <cellStyle name="Comma 3 94" xfId="1441"/>
    <cellStyle name="Comma 3 95" xfId="1442"/>
    <cellStyle name="Comma 3 96" xfId="1443"/>
    <cellStyle name="Comma 3 97" xfId="1444"/>
    <cellStyle name="Comma 3 98" xfId="1445"/>
    <cellStyle name="Comma 3 99" xfId="1446"/>
    <cellStyle name="Comma 32" xfId="1447"/>
    <cellStyle name="Comma 33" xfId="1448"/>
    <cellStyle name="Comma 37" xfId="1449"/>
    <cellStyle name="Comma 4" xfId="47"/>
    <cellStyle name="Comma 4 2" xfId="1450"/>
    <cellStyle name="Comma 5" xfId="48"/>
    <cellStyle name="Comma 5 2" xfId="2457"/>
    <cellStyle name="Comma 5 3" xfId="2458"/>
    <cellStyle name="Comma 58" xfId="1451"/>
    <cellStyle name="Comma 59" xfId="1452"/>
    <cellStyle name="Comma 6" xfId="49"/>
    <cellStyle name="Comma 6 2" xfId="1453"/>
    <cellStyle name="Comma 60" xfId="1454"/>
    <cellStyle name="Comma 7" xfId="50"/>
    <cellStyle name="Comma 7 2" xfId="72"/>
    <cellStyle name="Comma 8" xfId="1455"/>
    <cellStyle name="Comma 9" xfId="2454"/>
    <cellStyle name="Comma0" xfId="2591"/>
    <cellStyle name="Currency" xfId="1" builtinId="4"/>
    <cellStyle name="Currency 10" xfId="2459"/>
    <cellStyle name="Currency 11" xfId="2583"/>
    <cellStyle name="Currency 12" xfId="2588"/>
    <cellStyle name="Currency 2" xfId="51"/>
    <cellStyle name="Currency 2 10" xfId="2460"/>
    <cellStyle name="Currency 2 11" xfId="2461"/>
    <cellStyle name="Currency 2 12" xfId="2462"/>
    <cellStyle name="Currency 2 13" xfId="2463"/>
    <cellStyle name="Currency 2 14" xfId="2464"/>
    <cellStyle name="Currency 2 2" xfId="1456"/>
    <cellStyle name="Currency 2 2 10" xfId="2465"/>
    <cellStyle name="Currency 2 2 2" xfId="2466"/>
    <cellStyle name="Currency 2 2 2 2" xfId="2467"/>
    <cellStyle name="Currency 2 2 2 3" xfId="2468"/>
    <cellStyle name="Currency 2 2 2 4" xfId="2469"/>
    <cellStyle name="Currency 2 2 3" xfId="2470"/>
    <cellStyle name="Currency 2 2 4" xfId="2471"/>
    <cellStyle name="Currency 2 2 5" xfId="2472"/>
    <cellStyle name="Currency 2 2 6" xfId="2473"/>
    <cellStyle name="Currency 2 2 7" xfId="2474"/>
    <cellStyle name="Currency 2 2 8" xfId="2475"/>
    <cellStyle name="Currency 2 2 9" xfId="2476"/>
    <cellStyle name="Currency 2 3" xfId="1457"/>
    <cellStyle name="Currency 2 3 2" xfId="2477"/>
    <cellStyle name="Currency 2 3 3" xfId="2478"/>
    <cellStyle name="Currency 2 4" xfId="2479"/>
    <cellStyle name="Currency 2 5" xfId="2480"/>
    <cellStyle name="Currency 2 6" xfId="2481"/>
    <cellStyle name="Currency 2 6 2" xfId="2482"/>
    <cellStyle name="Currency 2 6 3" xfId="2483"/>
    <cellStyle name="Currency 2 6 4" xfId="2484"/>
    <cellStyle name="Currency 2 7" xfId="2485"/>
    <cellStyle name="Currency 2 8" xfId="2486"/>
    <cellStyle name="Currency 2 9" xfId="2487"/>
    <cellStyle name="Currency 3" xfId="52"/>
    <cellStyle name="Currency 3 10" xfId="1458"/>
    <cellStyle name="Currency 3 100" xfId="1459"/>
    <cellStyle name="Currency 3 101" xfId="1460"/>
    <cellStyle name="Currency 3 102" xfId="1461"/>
    <cellStyle name="Currency 3 103" xfId="1462"/>
    <cellStyle name="Currency 3 104" xfId="1463"/>
    <cellStyle name="Currency 3 105" xfId="1464"/>
    <cellStyle name="Currency 3 106" xfId="1465"/>
    <cellStyle name="Currency 3 107" xfId="1466"/>
    <cellStyle name="Currency 3 108" xfId="1467"/>
    <cellStyle name="Currency 3 109" xfId="1468"/>
    <cellStyle name="Currency 3 11" xfId="1469"/>
    <cellStyle name="Currency 3 110" xfId="1470"/>
    <cellStyle name="Currency 3 111" xfId="1471"/>
    <cellStyle name="Currency 3 112" xfId="1472"/>
    <cellStyle name="Currency 3 113" xfId="1473"/>
    <cellStyle name="Currency 3 114" xfId="1474"/>
    <cellStyle name="Currency 3 115" xfId="1475"/>
    <cellStyle name="Currency 3 116" xfId="1476"/>
    <cellStyle name="Currency 3 117" xfId="1477"/>
    <cellStyle name="Currency 3 118" xfId="1478"/>
    <cellStyle name="Currency 3 119" xfId="1479"/>
    <cellStyle name="Currency 3 12" xfId="1480"/>
    <cellStyle name="Currency 3 120" xfId="1481"/>
    <cellStyle name="Currency 3 121" xfId="1482"/>
    <cellStyle name="Currency 3 122" xfId="1483"/>
    <cellStyle name="Currency 3 123" xfId="1484"/>
    <cellStyle name="Currency 3 124" xfId="1485"/>
    <cellStyle name="Currency 3 125" xfId="1486"/>
    <cellStyle name="Currency 3 126" xfId="1487"/>
    <cellStyle name="Currency 3 127" xfId="1488"/>
    <cellStyle name="Currency 3 128" xfId="1489"/>
    <cellStyle name="Currency 3 129" xfId="1490"/>
    <cellStyle name="Currency 3 13" xfId="1491"/>
    <cellStyle name="Currency 3 130" xfId="1492"/>
    <cellStyle name="Currency 3 131" xfId="1493"/>
    <cellStyle name="Currency 3 132" xfId="1494"/>
    <cellStyle name="Currency 3 133" xfId="1495"/>
    <cellStyle name="Currency 3 134" xfId="1496"/>
    <cellStyle name="Currency 3 135" xfId="1497"/>
    <cellStyle name="Currency 3 136" xfId="1498"/>
    <cellStyle name="Currency 3 137" xfId="1499"/>
    <cellStyle name="Currency 3 138" xfId="1500"/>
    <cellStyle name="Currency 3 139" xfId="1501"/>
    <cellStyle name="Currency 3 14" xfId="1502"/>
    <cellStyle name="Currency 3 140" xfId="1503"/>
    <cellStyle name="Currency 3 141" xfId="1504"/>
    <cellStyle name="Currency 3 142" xfId="1505"/>
    <cellStyle name="Currency 3 143" xfId="1506"/>
    <cellStyle name="Currency 3 144" xfId="1507"/>
    <cellStyle name="Currency 3 145" xfId="1508"/>
    <cellStyle name="Currency 3 146" xfId="1509"/>
    <cellStyle name="Currency 3 147" xfId="1510"/>
    <cellStyle name="Currency 3 148" xfId="1511"/>
    <cellStyle name="Currency 3 149" xfId="1512"/>
    <cellStyle name="Currency 3 15" xfId="1513"/>
    <cellStyle name="Currency 3 150" xfId="1514"/>
    <cellStyle name="Currency 3 151" xfId="1515"/>
    <cellStyle name="Currency 3 152" xfId="1516"/>
    <cellStyle name="Currency 3 153" xfId="1517"/>
    <cellStyle name="Currency 3 154" xfId="1518"/>
    <cellStyle name="Currency 3 155" xfId="1519"/>
    <cellStyle name="Currency 3 156" xfId="1520"/>
    <cellStyle name="Currency 3 157" xfId="1521"/>
    <cellStyle name="Currency 3 158" xfId="1522"/>
    <cellStyle name="Currency 3 159" xfId="1523"/>
    <cellStyle name="Currency 3 16" xfId="1524"/>
    <cellStyle name="Currency 3 160" xfId="1525"/>
    <cellStyle name="Currency 3 161" xfId="1526"/>
    <cellStyle name="Currency 3 162" xfId="1527"/>
    <cellStyle name="Currency 3 163" xfId="1528"/>
    <cellStyle name="Currency 3 164" xfId="1529"/>
    <cellStyle name="Currency 3 165" xfId="1530"/>
    <cellStyle name="Currency 3 166" xfId="1531"/>
    <cellStyle name="Currency 3 167" xfId="1532"/>
    <cellStyle name="Currency 3 168" xfId="1533"/>
    <cellStyle name="Currency 3 169" xfId="1534"/>
    <cellStyle name="Currency 3 17" xfId="1535"/>
    <cellStyle name="Currency 3 170" xfId="1536"/>
    <cellStyle name="Currency 3 171" xfId="1537"/>
    <cellStyle name="Currency 3 172" xfId="1538"/>
    <cellStyle name="Currency 3 173" xfId="1539"/>
    <cellStyle name="Currency 3 174" xfId="1540"/>
    <cellStyle name="Currency 3 175" xfId="1541"/>
    <cellStyle name="Currency 3 176" xfId="1542"/>
    <cellStyle name="Currency 3 177" xfId="1543"/>
    <cellStyle name="Currency 3 178" xfId="1544"/>
    <cellStyle name="Currency 3 179" xfId="1545"/>
    <cellStyle name="Currency 3 18" xfId="1546"/>
    <cellStyle name="Currency 3 180" xfId="1547"/>
    <cellStyle name="Currency 3 181" xfId="1548"/>
    <cellStyle name="Currency 3 182" xfId="1549"/>
    <cellStyle name="Currency 3 183" xfId="1550"/>
    <cellStyle name="Currency 3 184" xfId="1551"/>
    <cellStyle name="Currency 3 185" xfId="1552"/>
    <cellStyle name="Currency 3 186" xfId="1553"/>
    <cellStyle name="Currency 3 187" xfId="1554"/>
    <cellStyle name="Currency 3 188" xfId="1555"/>
    <cellStyle name="Currency 3 189" xfId="1556"/>
    <cellStyle name="Currency 3 19" xfId="1557"/>
    <cellStyle name="Currency 3 190" xfId="1558"/>
    <cellStyle name="Currency 3 191" xfId="1559"/>
    <cellStyle name="Currency 3 192" xfId="1560"/>
    <cellStyle name="Currency 3 193" xfId="1561"/>
    <cellStyle name="Currency 3 194" xfId="1562"/>
    <cellStyle name="Currency 3 195" xfId="1563"/>
    <cellStyle name="Currency 3 196" xfId="1564"/>
    <cellStyle name="Currency 3 197" xfId="1565"/>
    <cellStyle name="Currency 3 198" xfId="1566"/>
    <cellStyle name="Currency 3 199" xfId="1567"/>
    <cellStyle name="Currency 3 2" xfId="64"/>
    <cellStyle name="Currency 3 2 2" xfId="2488"/>
    <cellStyle name="Currency 3 20" xfId="1568"/>
    <cellStyle name="Currency 3 200" xfId="1569"/>
    <cellStyle name="Currency 3 201" xfId="1570"/>
    <cellStyle name="Currency 3 202" xfId="1571"/>
    <cellStyle name="Currency 3 203" xfId="1572"/>
    <cellStyle name="Currency 3 204" xfId="1573"/>
    <cellStyle name="Currency 3 205" xfId="1574"/>
    <cellStyle name="Currency 3 206" xfId="1575"/>
    <cellStyle name="Currency 3 207" xfId="1576"/>
    <cellStyle name="Currency 3 208" xfId="1577"/>
    <cellStyle name="Currency 3 209" xfId="1578"/>
    <cellStyle name="Currency 3 21" xfId="1579"/>
    <cellStyle name="Currency 3 210" xfId="1580"/>
    <cellStyle name="Currency 3 211" xfId="1581"/>
    <cellStyle name="Currency 3 212" xfId="1582"/>
    <cellStyle name="Currency 3 213" xfId="1583"/>
    <cellStyle name="Currency 3 214" xfId="1584"/>
    <cellStyle name="Currency 3 215" xfId="1585"/>
    <cellStyle name="Currency 3 216" xfId="1586"/>
    <cellStyle name="Currency 3 217" xfId="1587"/>
    <cellStyle name="Currency 3 218" xfId="1588"/>
    <cellStyle name="Currency 3 219" xfId="1589"/>
    <cellStyle name="Currency 3 22" xfId="1590"/>
    <cellStyle name="Currency 3 220" xfId="1591"/>
    <cellStyle name="Currency 3 221" xfId="1592"/>
    <cellStyle name="Currency 3 222" xfId="1593"/>
    <cellStyle name="Currency 3 223" xfId="1594"/>
    <cellStyle name="Currency 3 224" xfId="1595"/>
    <cellStyle name="Currency 3 225" xfId="1596"/>
    <cellStyle name="Currency 3 226" xfId="1597"/>
    <cellStyle name="Currency 3 227" xfId="1598"/>
    <cellStyle name="Currency 3 228" xfId="1599"/>
    <cellStyle name="Currency 3 229" xfId="1600"/>
    <cellStyle name="Currency 3 23" xfId="1601"/>
    <cellStyle name="Currency 3 230" xfId="1602"/>
    <cellStyle name="Currency 3 231" xfId="1603"/>
    <cellStyle name="Currency 3 232" xfId="1604"/>
    <cellStyle name="Currency 3 233" xfId="1605"/>
    <cellStyle name="Currency 3 234" xfId="1606"/>
    <cellStyle name="Currency 3 235" xfId="1607"/>
    <cellStyle name="Currency 3 236" xfId="1608"/>
    <cellStyle name="Currency 3 237" xfId="1609"/>
    <cellStyle name="Currency 3 238" xfId="1610"/>
    <cellStyle name="Currency 3 239" xfId="1611"/>
    <cellStyle name="Currency 3 24" xfId="1612"/>
    <cellStyle name="Currency 3 240" xfId="1613"/>
    <cellStyle name="Currency 3 241" xfId="1614"/>
    <cellStyle name="Currency 3 242" xfId="1615"/>
    <cellStyle name="Currency 3 243" xfId="1616"/>
    <cellStyle name="Currency 3 244" xfId="1617"/>
    <cellStyle name="Currency 3 245" xfId="1618"/>
    <cellStyle name="Currency 3 246" xfId="1619"/>
    <cellStyle name="Currency 3 247" xfId="1620"/>
    <cellStyle name="Currency 3 248" xfId="1621"/>
    <cellStyle name="Currency 3 249" xfId="1622"/>
    <cellStyle name="Currency 3 25" xfId="1623"/>
    <cellStyle name="Currency 3 250" xfId="1624"/>
    <cellStyle name="Currency 3 251" xfId="1625"/>
    <cellStyle name="Currency 3 252" xfId="1626"/>
    <cellStyle name="Currency 3 253" xfId="1627"/>
    <cellStyle name="Currency 3 26" xfId="1628"/>
    <cellStyle name="Currency 3 27" xfId="1629"/>
    <cellStyle name="Currency 3 28" xfId="1630"/>
    <cellStyle name="Currency 3 29" xfId="1631"/>
    <cellStyle name="Currency 3 3" xfId="1632"/>
    <cellStyle name="Currency 3 30" xfId="1633"/>
    <cellStyle name="Currency 3 31" xfId="1634"/>
    <cellStyle name="Currency 3 32" xfId="1635"/>
    <cellStyle name="Currency 3 33" xfId="1636"/>
    <cellStyle name="Currency 3 34" xfId="1637"/>
    <cellStyle name="Currency 3 35" xfId="1638"/>
    <cellStyle name="Currency 3 36" xfId="1639"/>
    <cellStyle name="Currency 3 37" xfId="1640"/>
    <cellStyle name="Currency 3 38" xfId="1641"/>
    <cellStyle name="Currency 3 39" xfId="1642"/>
    <cellStyle name="Currency 3 4" xfId="1643"/>
    <cellStyle name="Currency 3 40" xfId="1644"/>
    <cellStyle name="Currency 3 41" xfId="1645"/>
    <cellStyle name="Currency 3 42" xfId="1646"/>
    <cellStyle name="Currency 3 43" xfId="1647"/>
    <cellStyle name="Currency 3 44" xfId="1648"/>
    <cellStyle name="Currency 3 45" xfId="1649"/>
    <cellStyle name="Currency 3 46" xfId="1650"/>
    <cellStyle name="Currency 3 47" xfId="1651"/>
    <cellStyle name="Currency 3 48" xfId="1652"/>
    <cellStyle name="Currency 3 49" xfId="1653"/>
    <cellStyle name="Currency 3 5" xfId="1654"/>
    <cellStyle name="Currency 3 50" xfId="1655"/>
    <cellStyle name="Currency 3 51" xfId="1656"/>
    <cellStyle name="Currency 3 52" xfId="1657"/>
    <cellStyle name="Currency 3 53" xfId="1658"/>
    <cellStyle name="Currency 3 54" xfId="1659"/>
    <cellStyle name="Currency 3 55" xfId="1660"/>
    <cellStyle name="Currency 3 56" xfId="1661"/>
    <cellStyle name="Currency 3 57" xfId="1662"/>
    <cellStyle name="Currency 3 58" xfId="1663"/>
    <cellStyle name="Currency 3 59" xfId="1664"/>
    <cellStyle name="Currency 3 6" xfId="1665"/>
    <cellStyle name="Currency 3 60" xfId="1666"/>
    <cellStyle name="Currency 3 61" xfId="1667"/>
    <cellStyle name="Currency 3 62" xfId="1668"/>
    <cellStyle name="Currency 3 63" xfId="1669"/>
    <cellStyle name="Currency 3 64" xfId="1670"/>
    <cellStyle name="Currency 3 65" xfId="1671"/>
    <cellStyle name="Currency 3 66" xfId="1672"/>
    <cellStyle name="Currency 3 67" xfId="1673"/>
    <cellStyle name="Currency 3 68" xfId="1674"/>
    <cellStyle name="Currency 3 69" xfId="1675"/>
    <cellStyle name="Currency 3 7" xfId="1676"/>
    <cellStyle name="Currency 3 70" xfId="1677"/>
    <cellStyle name="Currency 3 71" xfId="1678"/>
    <cellStyle name="Currency 3 72" xfId="1679"/>
    <cellStyle name="Currency 3 73" xfId="1680"/>
    <cellStyle name="Currency 3 74" xfId="1681"/>
    <cellStyle name="Currency 3 75" xfId="1682"/>
    <cellStyle name="Currency 3 76" xfId="1683"/>
    <cellStyle name="Currency 3 77" xfId="1684"/>
    <cellStyle name="Currency 3 78" xfId="1685"/>
    <cellStyle name="Currency 3 79" xfId="1686"/>
    <cellStyle name="Currency 3 8" xfId="1687"/>
    <cellStyle name="Currency 3 80" xfId="1688"/>
    <cellStyle name="Currency 3 81" xfId="1689"/>
    <cellStyle name="Currency 3 82" xfId="1690"/>
    <cellStyle name="Currency 3 83" xfId="1691"/>
    <cellStyle name="Currency 3 84" xfId="1692"/>
    <cellStyle name="Currency 3 85" xfId="1693"/>
    <cellStyle name="Currency 3 86" xfId="1694"/>
    <cellStyle name="Currency 3 87" xfId="1695"/>
    <cellStyle name="Currency 3 88" xfId="1696"/>
    <cellStyle name="Currency 3 89" xfId="1697"/>
    <cellStyle name="Currency 3 9" xfId="1698"/>
    <cellStyle name="Currency 3 90" xfId="1699"/>
    <cellStyle name="Currency 3 91" xfId="1700"/>
    <cellStyle name="Currency 3 92" xfId="1701"/>
    <cellStyle name="Currency 3 93" xfId="1702"/>
    <cellStyle name="Currency 3 94" xfId="1703"/>
    <cellStyle name="Currency 3 95" xfId="1704"/>
    <cellStyle name="Currency 3 96" xfId="1705"/>
    <cellStyle name="Currency 3 97" xfId="1706"/>
    <cellStyle name="Currency 3 98" xfId="1707"/>
    <cellStyle name="Currency 3 99" xfId="1708"/>
    <cellStyle name="Currency 4" xfId="53"/>
    <cellStyle name="Currency 4 2" xfId="1709"/>
    <cellStyle name="Currency 5" xfId="2489"/>
    <cellStyle name="Currency 5 2" xfId="2490"/>
    <cellStyle name="Currency 5 3" xfId="2491"/>
    <cellStyle name="Currency 5 4" xfId="2492"/>
    <cellStyle name="Currency 6" xfId="2493"/>
    <cellStyle name="Currency 7" xfId="2494"/>
    <cellStyle name="Currency 8" xfId="2495"/>
    <cellStyle name="Currency 9" xfId="2496"/>
    <cellStyle name="Currency0" xfId="1710"/>
    <cellStyle name="Data Field" xfId="1711"/>
    <cellStyle name="Data Name" xfId="1712"/>
    <cellStyle name="Data Name 10" xfId="1713"/>
    <cellStyle name="Data Name 11" xfId="1714"/>
    <cellStyle name="Data Name 12" xfId="1715"/>
    <cellStyle name="Data Name 13" xfId="1716"/>
    <cellStyle name="Data Name 14" xfId="1717"/>
    <cellStyle name="Data Name 15" xfId="1718"/>
    <cellStyle name="Data Name 16" xfId="1719"/>
    <cellStyle name="Data Name 17" xfId="1720"/>
    <cellStyle name="Data Name 18" xfId="1721"/>
    <cellStyle name="Data Name 19" xfId="1722"/>
    <cellStyle name="Data Name 2" xfId="1723"/>
    <cellStyle name="Data Name 20" xfId="1724"/>
    <cellStyle name="Data Name 21" xfId="1725"/>
    <cellStyle name="Data Name 22" xfId="1726"/>
    <cellStyle name="Data Name 23" xfId="1727"/>
    <cellStyle name="Data Name 24" xfId="1728"/>
    <cellStyle name="Data Name 25" xfId="1729"/>
    <cellStyle name="Data Name 26" xfId="1730"/>
    <cellStyle name="Data Name 27" xfId="1731"/>
    <cellStyle name="Data Name 28" xfId="1732"/>
    <cellStyle name="Data Name 29" xfId="1733"/>
    <cellStyle name="Data Name 3" xfId="1734"/>
    <cellStyle name="Data Name 30" xfId="1735"/>
    <cellStyle name="Data Name 31" xfId="1736"/>
    <cellStyle name="Data Name 32" xfId="1737"/>
    <cellStyle name="Data Name 33" xfId="1738"/>
    <cellStyle name="Data Name 34" xfId="1739"/>
    <cellStyle name="Data Name 35" xfId="1740"/>
    <cellStyle name="Data Name 36" xfId="1741"/>
    <cellStyle name="Data Name 37" xfId="1742"/>
    <cellStyle name="Data Name 38" xfId="1743"/>
    <cellStyle name="Data Name 39" xfId="1744"/>
    <cellStyle name="Data Name 4" xfId="1745"/>
    <cellStyle name="Data Name 40" xfId="1746"/>
    <cellStyle name="Data Name 41" xfId="1747"/>
    <cellStyle name="Data Name 42" xfId="1748"/>
    <cellStyle name="Data Name 43" xfId="1749"/>
    <cellStyle name="Data Name 44" xfId="1750"/>
    <cellStyle name="Data Name 45" xfId="1751"/>
    <cellStyle name="Data Name 46" xfId="1752"/>
    <cellStyle name="Data Name 47" xfId="1753"/>
    <cellStyle name="Data Name 48" xfId="1754"/>
    <cellStyle name="Data Name 49" xfId="1755"/>
    <cellStyle name="Data Name 5" xfId="1756"/>
    <cellStyle name="Data Name 50" xfId="1757"/>
    <cellStyle name="Data Name 51" xfId="1758"/>
    <cellStyle name="Data Name 52" xfId="1759"/>
    <cellStyle name="Data Name 53" xfId="1760"/>
    <cellStyle name="Data Name 54" xfId="1761"/>
    <cellStyle name="Data Name 55" xfId="1762"/>
    <cellStyle name="Data Name 56" xfId="1763"/>
    <cellStyle name="Data Name 57" xfId="1764"/>
    <cellStyle name="Data Name 58" xfId="1765"/>
    <cellStyle name="Data Name 59" xfId="1766"/>
    <cellStyle name="Data Name 6" xfId="1767"/>
    <cellStyle name="Data Name 60" xfId="1768"/>
    <cellStyle name="Data Name 61" xfId="1769"/>
    <cellStyle name="Data Name 62" xfId="1770"/>
    <cellStyle name="Data Name 63" xfId="1771"/>
    <cellStyle name="Data Name 64" xfId="1772"/>
    <cellStyle name="Data Name 65" xfId="1773"/>
    <cellStyle name="Data Name 66" xfId="1774"/>
    <cellStyle name="Data Name 7" xfId="1775"/>
    <cellStyle name="Data Name 8" xfId="1776"/>
    <cellStyle name="Data Name 9" xfId="1777"/>
    <cellStyle name="Date/Time" xfId="1778"/>
    <cellStyle name="Decimal" xfId="1779"/>
    <cellStyle name="Euro" xfId="2592"/>
    <cellStyle name="Explanatory Text" xfId="17" builtinId="53" customBuiltin="1"/>
    <cellStyle name="Followed Hyperlink 10" xfId="2497"/>
    <cellStyle name="Followed Hyperlink 11" xfId="2498"/>
    <cellStyle name="Followed Hyperlink 12" xfId="2499"/>
    <cellStyle name="Followed Hyperlink 13" xfId="2500"/>
    <cellStyle name="Followed Hyperlink 2" xfId="2501"/>
    <cellStyle name="Followed Hyperlink 3" xfId="2502"/>
    <cellStyle name="Followed Hyperlink 4" xfId="2503"/>
    <cellStyle name="Followed Hyperlink 5" xfId="2504"/>
    <cellStyle name="Followed Hyperlink 6" xfId="2505"/>
    <cellStyle name="Followed Hyperlink 7" xfId="2506"/>
    <cellStyle name="Followed Hyperlink 8" xfId="2507"/>
    <cellStyle name="Followed Hyperlink 9" xfId="2508"/>
    <cellStyle name="Good" xfId="7" builtinId="26" customBuiltin="1"/>
    <cellStyle name="Heading" xfId="1780"/>
    <cellStyle name="Heading 1" xfId="4" builtinId="16" customBuiltin="1"/>
    <cellStyle name="Heading 2" xfId="5" builtinId="17" customBuiltin="1"/>
    <cellStyle name="Heading 2 10" xfId="1781"/>
    <cellStyle name="Heading 2 11" xfId="1782"/>
    <cellStyle name="Heading 2 2" xfId="1783"/>
    <cellStyle name="Heading 2 3" xfId="1784"/>
    <cellStyle name="Heading 2 4" xfId="1785"/>
    <cellStyle name="Heading 2 5" xfId="1786"/>
    <cellStyle name="Heading 2 6" xfId="1787"/>
    <cellStyle name="Heading 2 7" xfId="1788"/>
    <cellStyle name="Heading 2 8" xfId="1789"/>
    <cellStyle name="Heading 2 9" xfId="1790"/>
    <cellStyle name="Heading 3" xfId="6" builtinId="18" customBuiltin="1"/>
    <cellStyle name="Heading 4" xfId="3" builtinId="19" customBuiltin="1"/>
    <cellStyle name="Hyperlink" xfId="2590" builtinId="8"/>
    <cellStyle name="Hyperlink 2" xfId="54"/>
    <cellStyle name="Hyperlink 2 2" xfId="2509"/>
    <cellStyle name="Hyperlink 2 3" xfId="2510"/>
    <cellStyle name="Hyperlink 3" xfId="63"/>
    <cellStyle name="Hyperlink 3 2" xfId="73"/>
    <cellStyle name="Hyperlink 4" xfId="2451"/>
    <cellStyle name="Hyperlink 5" xfId="2578"/>
    <cellStyle name="Input" xfId="10" builtinId="20" customBuiltin="1"/>
    <cellStyle name="Integer" xfId="1791"/>
    <cellStyle name="Linked Cell" xfId="13" builtinId="24" customBuiltin="1"/>
    <cellStyle name="Neutral" xfId="9" builtinId="28" customBuiltin="1"/>
    <cellStyle name="Normal" xfId="0" builtinId="0"/>
    <cellStyle name="Normal 10" xfId="65"/>
    <cellStyle name="Normal 11" xfId="1792"/>
    <cellStyle name="Normal 12" xfId="66"/>
    <cellStyle name="Normal 13" xfId="1793"/>
    <cellStyle name="Normal 14" xfId="1794"/>
    <cellStyle name="Normal 15" xfId="1795"/>
    <cellStyle name="Normal 16" xfId="1796"/>
    <cellStyle name="Normal 17" xfId="1797"/>
    <cellStyle name="Normal 18" xfId="67"/>
    <cellStyle name="Normal 19" xfId="1798"/>
    <cellStyle name="Normal 2" xfId="43"/>
    <cellStyle name="Normal 2 10" xfId="1799"/>
    <cellStyle name="Normal 2 11" xfId="1800"/>
    <cellStyle name="Normal 2 11 2" xfId="2511"/>
    <cellStyle name="Normal 2 12" xfId="1801"/>
    <cellStyle name="Normal 2 12 2" xfId="2512"/>
    <cellStyle name="Normal 2 13" xfId="1802"/>
    <cellStyle name="Normal 2 14" xfId="1803"/>
    <cellStyle name="Normal 2 15" xfId="1804"/>
    <cellStyle name="Normal 2 16" xfId="1805"/>
    <cellStyle name="Normal 2 17" xfId="1806"/>
    <cellStyle name="Normal 2 18" xfId="1807"/>
    <cellStyle name="Normal 2 19" xfId="1808"/>
    <cellStyle name="Normal 2 2" xfId="55"/>
    <cellStyle name="Normal 2 2 10" xfId="2513"/>
    <cellStyle name="Normal 2 2 11" xfId="2514"/>
    <cellStyle name="Normal 2 2 12" xfId="2515"/>
    <cellStyle name="Normal 2 2 2" xfId="1809"/>
    <cellStyle name="Normal 2 2 2 2" xfId="2516"/>
    <cellStyle name="Normal 2 2 2 3" xfId="2517"/>
    <cellStyle name="Normal 2 2 2 4" xfId="2518"/>
    <cellStyle name="Normal 2 2 2 5" xfId="2519"/>
    <cellStyle name="Normal 2 2 2 6" xfId="2520"/>
    <cellStyle name="Normal 2 2 3" xfId="1810"/>
    <cellStyle name="Normal 2 2 3 2" xfId="2521"/>
    <cellStyle name="Normal 2 2 3 3" xfId="2522"/>
    <cellStyle name="Normal 2 2 4" xfId="2523"/>
    <cellStyle name="Normal 2 2 5" xfId="2524"/>
    <cellStyle name="Normal 2 2 6" xfId="2525"/>
    <cellStyle name="Normal 2 2 7" xfId="2526"/>
    <cellStyle name="Normal 2 2 8" xfId="2527"/>
    <cellStyle name="Normal 2 2 9" xfId="2528"/>
    <cellStyle name="Normal 2 20" xfId="1811"/>
    <cellStyle name="Normal 2 21" xfId="1812"/>
    <cellStyle name="Normal 2 22" xfId="1813"/>
    <cellStyle name="Normal 2 23" xfId="1814"/>
    <cellStyle name="Normal 2 24" xfId="1815"/>
    <cellStyle name="Normal 2 25" xfId="1816"/>
    <cellStyle name="Normal 2 26" xfId="1817"/>
    <cellStyle name="Normal 2 27" xfId="1818"/>
    <cellStyle name="Normal 2 28" xfId="1819"/>
    <cellStyle name="Normal 2 29" xfId="1820"/>
    <cellStyle name="Normal 2 3" xfId="1821"/>
    <cellStyle name="Normal 2 3 2" xfId="2529"/>
    <cellStyle name="Normal 2 3 3" xfId="2574"/>
    <cellStyle name="Normal 2 30" xfId="1822"/>
    <cellStyle name="Normal 2 31" xfId="1823"/>
    <cellStyle name="Normal 2 32" xfId="1824"/>
    <cellStyle name="Normal 2 33" xfId="1825"/>
    <cellStyle name="Normal 2 34" xfId="1826"/>
    <cellStyle name="Normal 2 35" xfId="1827"/>
    <cellStyle name="Normal 2 36" xfId="1828"/>
    <cellStyle name="Normal 2 37" xfId="1829"/>
    <cellStyle name="Normal 2 38" xfId="1830"/>
    <cellStyle name="Normal 2 39" xfId="1831"/>
    <cellStyle name="Normal 2 4" xfId="1832"/>
    <cellStyle name="Normal 2 4 2" xfId="2530"/>
    <cellStyle name="Normal 2 40" xfId="1833"/>
    <cellStyle name="Normal 2 41" xfId="1834"/>
    <cellStyle name="Normal 2 42" xfId="1835"/>
    <cellStyle name="Normal 2 43" xfId="1836"/>
    <cellStyle name="Normal 2 44" xfId="1837"/>
    <cellStyle name="Normal 2 45" xfId="1838"/>
    <cellStyle name="Normal 2 46" xfId="1839"/>
    <cellStyle name="Normal 2 47" xfId="1840"/>
    <cellStyle name="Normal 2 48" xfId="1841"/>
    <cellStyle name="Normal 2 49" xfId="1842"/>
    <cellStyle name="Normal 2 5" xfId="1843"/>
    <cellStyle name="Normal 2 5 2" xfId="2531"/>
    <cellStyle name="Normal 2 50" xfId="1844"/>
    <cellStyle name="Normal 2 51" xfId="1845"/>
    <cellStyle name="Normal 2 52" xfId="1846"/>
    <cellStyle name="Normal 2 53" xfId="1847"/>
    <cellStyle name="Normal 2 54" xfId="1848"/>
    <cellStyle name="Normal 2 55" xfId="1849"/>
    <cellStyle name="Normal 2 56" xfId="1850"/>
    <cellStyle name="Normal 2 57" xfId="1851"/>
    <cellStyle name="Normal 2 58" xfId="1852"/>
    <cellStyle name="Normal 2 59" xfId="1853"/>
    <cellStyle name="Normal 2 6" xfId="1854"/>
    <cellStyle name="Normal 2 6 2" xfId="2532"/>
    <cellStyle name="Normal 2 6 3" xfId="2533"/>
    <cellStyle name="Normal 2 6 4" xfId="2534"/>
    <cellStyle name="Normal 2 6 5" xfId="2535"/>
    <cellStyle name="Normal 2 60" xfId="1855"/>
    <cellStyle name="Normal 2 61" xfId="1856"/>
    <cellStyle name="Normal 2 62" xfId="1857"/>
    <cellStyle name="Normal 2 63" xfId="1858"/>
    <cellStyle name="Normal 2 64" xfId="1859"/>
    <cellStyle name="Normal 2 65" xfId="2536"/>
    <cellStyle name="Normal 2 66" xfId="71"/>
    <cellStyle name="Normal 2 7" xfId="1860"/>
    <cellStyle name="Normal 2 8" xfId="1861"/>
    <cellStyle name="Normal 2 9" xfId="1862"/>
    <cellStyle name="Normal 20" xfId="1863"/>
    <cellStyle name="Normal 20 10" xfId="1864"/>
    <cellStyle name="Normal 20 100" xfId="1865"/>
    <cellStyle name="Normal 20 101" xfId="1866"/>
    <cellStyle name="Normal 20 102" xfId="1867"/>
    <cellStyle name="Normal 20 103" xfId="1868"/>
    <cellStyle name="Normal 20 104" xfId="1869"/>
    <cellStyle name="Normal 20 105" xfId="1870"/>
    <cellStyle name="Normal 20 106" xfId="1871"/>
    <cellStyle name="Normal 20 107" xfId="1872"/>
    <cellStyle name="Normal 20 108" xfId="1873"/>
    <cellStyle name="Normal 20 109" xfId="1874"/>
    <cellStyle name="Normal 20 11" xfId="1875"/>
    <cellStyle name="Normal 20 110" xfId="1876"/>
    <cellStyle name="Normal 20 111" xfId="1877"/>
    <cellStyle name="Normal 20 112" xfId="1878"/>
    <cellStyle name="Normal 20 113" xfId="1879"/>
    <cellStyle name="Normal 20 114" xfId="1880"/>
    <cellStyle name="Normal 20 115" xfId="1881"/>
    <cellStyle name="Normal 20 116" xfId="1882"/>
    <cellStyle name="Normal 20 117" xfId="1883"/>
    <cellStyle name="Normal 20 118" xfId="1884"/>
    <cellStyle name="Normal 20 119" xfId="1885"/>
    <cellStyle name="Normal 20 12" xfId="1886"/>
    <cellStyle name="Normal 20 120" xfId="1887"/>
    <cellStyle name="Normal 20 121" xfId="1888"/>
    <cellStyle name="Normal 20 122" xfId="1889"/>
    <cellStyle name="Normal 20 123" xfId="1890"/>
    <cellStyle name="Normal 20 124" xfId="1891"/>
    <cellStyle name="Normal 20 125" xfId="1892"/>
    <cellStyle name="Normal 20 126" xfId="1893"/>
    <cellStyle name="Normal 20 127" xfId="1894"/>
    <cellStyle name="Normal 20 128" xfId="1895"/>
    <cellStyle name="Normal 20 129" xfId="1896"/>
    <cellStyle name="Normal 20 13" xfId="1897"/>
    <cellStyle name="Normal 20 130" xfId="1898"/>
    <cellStyle name="Normal 20 131" xfId="1899"/>
    <cellStyle name="Normal 20 132" xfId="1900"/>
    <cellStyle name="Normal 20 133" xfId="1901"/>
    <cellStyle name="Normal 20 134" xfId="1902"/>
    <cellStyle name="Normal 20 135" xfId="1903"/>
    <cellStyle name="Normal 20 136" xfId="1904"/>
    <cellStyle name="Normal 20 137" xfId="1905"/>
    <cellStyle name="Normal 20 138" xfId="1906"/>
    <cellStyle name="Normal 20 139" xfId="1907"/>
    <cellStyle name="Normal 20 14" xfId="1908"/>
    <cellStyle name="Normal 20 140" xfId="1909"/>
    <cellStyle name="Normal 20 141" xfId="1910"/>
    <cellStyle name="Normal 20 142" xfId="1911"/>
    <cellStyle name="Normal 20 143" xfId="1912"/>
    <cellStyle name="Normal 20 144" xfId="1913"/>
    <cellStyle name="Normal 20 145" xfId="1914"/>
    <cellStyle name="Normal 20 146" xfId="1915"/>
    <cellStyle name="Normal 20 147" xfId="1916"/>
    <cellStyle name="Normal 20 148" xfId="1917"/>
    <cellStyle name="Normal 20 149" xfId="1918"/>
    <cellStyle name="Normal 20 15" xfId="1919"/>
    <cellStyle name="Normal 20 150" xfId="1920"/>
    <cellStyle name="Normal 20 151" xfId="1921"/>
    <cellStyle name="Normal 20 152" xfId="1922"/>
    <cellStyle name="Normal 20 153" xfId="1923"/>
    <cellStyle name="Normal 20 154" xfId="1924"/>
    <cellStyle name="Normal 20 155" xfId="1925"/>
    <cellStyle name="Normal 20 156" xfId="1926"/>
    <cellStyle name="Normal 20 157" xfId="1927"/>
    <cellStyle name="Normal 20 158" xfId="1928"/>
    <cellStyle name="Normal 20 159" xfId="1929"/>
    <cellStyle name="Normal 20 16" xfId="1930"/>
    <cellStyle name="Normal 20 160" xfId="1931"/>
    <cellStyle name="Normal 20 161" xfId="1932"/>
    <cellStyle name="Normal 20 162" xfId="1933"/>
    <cellStyle name="Normal 20 163" xfId="1934"/>
    <cellStyle name="Normal 20 164" xfId="1935"/>
    <cellStyle name="Normal 20 165" xfId="1936"/>
    <cellStyle name="Normal 20 166" xfId="1937"/>
    <cellStyle name="Normal 20 167" xfId="1938"/>
    <cellStyle name="Normal 20 168" xfId="1939"/>
    <cellStyle name="Normal 20 169" xfId="1940"/>
    <cellStyle name="Normal 20 17" xfId="1941"/>
    <cellStyle name="Normal 20 170" xfId="1942"/>
    <cellStyle name="Normal 20 171" xfId="1943"/>
    <cellStyle name="Normal 20 172" xfId="1944"/>
    <cellStyle name="Normal 20 173" xfId="1945"/>
    <cellStyle name="Normal 20 174" xfId="1946"/>
    <cellStyle name="Normal 20 175" xfId="1947"/>
    <cellStyle name="Normal 20 176" xfId="1948"/>
    <cellStyle name="Normal 20 177" xfId="1949"/>
    <cellStyle name="Normal 20 178" xfId="1950"/>
    <cellStyle name="Normal 20 179" xfId="1951"/>
    <cellStyle name="Normal 20 18" xfId="1952"/>
    <cellStyle name="Normal 20 180" xfId="1953"/>
    <cellStyle name="Normal 20 181" xfId="1954"/>
    <cellStyle name="Normal 20 182" xfId="1955"/>
    <cellStyle name="Normal 20 183" xfId="1956"/>
    <cellStyle name="Normal 20 184" xfId="1957"/>
    <cellStyle name="Normal 20 185" xfId="1958"/>
    <cellStyle name="Normal 20 186" xfId="1959"/>
    <cellStyle name="Normal 20 187" xfId="1960"/>
    <cellStyle name="Normal 20 188" xfId="1961"/>
    <cellStyle name="Normal 20 189" xfId="1962"/>
    <cellStyle name="Normal 20 19" xfId="1963"/>
    <cellStyle name="Normal 20 190" xfId="1964"/>
    <cellStyle name="Normal 20 191" xfId="1965"/>
    <cellStyle name="Normal 20 192" xfId="1966"/>
    <cellStyle name="Normal 20 193" xfId="1967"/>
    <cellStyle name="Normal 20 194" xfId="1968"/>
    <cellStyle name="Normal 20 195" xfId="1969"/>
    <cellStyle name="Normal 20 196" xfId="1970"/>
    <cellStyle name="Normal 20 197" xfId="1971"/>
    <cellStyle name="Normal 20 198" xfId="1972"/>
    <cellStyle name="Normal 20 199" xfId="1973"/>
    <cellStyle name="Normal 20 2" xfId="1974"/>
    <cellStyle name="Normal 20 20" xfId="1975"/>
    <cellStyle name="Normal 20 200" xfId="1976"/>
    <cellStyle name="Normal 20 201" xfId="1977"/>
    <cellStyle name="Normal 20 202" xfId="1978"/>
    <cellStyle name="Normal 20 203" xfId="1979"/>
    <cellStyle name="Normal 20 204" xfId="1980"/>
    <cellStyle name="Normal 20 205" xfId="1981"/>
    <cellStyle name="Normal 20 206" xfId="1982"/>
    <cellStyle name="Normal 20 207" xfId="1983"/>
    <cellStyle name="Normal 20 208" xfId="1984"/>
    <cellStyle name="Normal 20 209" xfId="1985"/>
    <cellStyle name="Normal 20 21" xfId="1986"/>
    <cellStyle name="Normal 20 210" xfId="1987"/>
    <cellStyle name="Normal 20 211" xfId="1988"/>
    <cellStyle name="Normal 20 212" xfId="1989"/>
    <cellStyle name="Normal 20 213" xfId="1990"/>
    <cellStyle name="Normal 20 214" xfId="1991"/>
    <cellStyle name="Normal 20 215" xfId="1992"/>
    <cellStyle name="Normal 20 216" xfId="1993"/>
    <cellStyle name="Normal 20 217" xfId="1994"/>
    <cellStyle name="Normal 20 218" xfId="1995"/>
    <cellStyle name="Normal 20 219" xfId="1996"/>
    <cellStyle name="Normal 20 22" xfId="1997"/>
    <cellStyle name="Normal 20 220" xfId="1998"/>
    <cellStyle name="Normal 20 221" xfId="1999"/>
    <cellStyle name="Normal 20 222" xfId="2000"/>
    <cellStyle name="Normal 20 223" xfId="2001"/>
    <cellStyle name="Normal 20 224" xfId="2002"/>
    <cellStyle name="Normal 20 225" xfId="2003"/>
    <cellStyle name="Normal 20 226" xfId="2004"/>
    <cellStyle name="Normal 20 227" xfId="2005"/>
    <cellStyle name="Normal 20 228" xfId="2006"/>
    <cellStyle name="Normal 20 229" xfId="2007"/>
    <cellStyle name="Normal 20 23" xfId="2008"/>
    <cellStyle name="Normal 20 230" xfId="2009"/>
    <cellStyle name="Normal 20 231" xfId="2010"/>
    <cellStyle name="Normal 20 232" xfId="2011"/>
    <cellStyle name="Normal 20 233" xfId="2012"/>
    <cellStyle name="Normal 20 234" xfId="2013"/>
    <cellStyle name="Normal 20 235" xfId="2014"/>
    <cellStyle name="Normal 20 236" xfId="2015"/>
    <cellStyle name="Normal 20 237" xfId="2016"/>
    <cellStyle name="Normal 20 238" xfId="2017"/>
    <cellStyle name="Normal 20 239" xfId="2018"/>
    <cellStyle name="Normal 20 24" xfId="2019"/>
    <cellStyle name="Normal 20 240" xfId="2020"/>
    <cellStyle name="Normal 20 241" xfId="2021"/>
    <cellStyle name="Normal 20 242" xfId="2022"/>
    <cellStyle name="Normal 20 243" xfId="2023"/>
    <cellStyle name="Normal 20 244" xfId="2024"/>
    <cellStyle name="Normal 20 245" xfId="2025"/>
    <cellStyle name="Normal 20 246" xfId="2026"/>
    <cellStyle name="Normal 20 247" xfId="2027"/>
    <cellStyle name="Normal 20 248" xfId="2028"/>
    <cellStyle name="Normal 20 249" xfId="2029"/>
    <cellStyle name="Normal 20 25" xfId="2030"/>
    <cellStyle name="Normal 20 250" xfId="2031"/>
    <cellStyle name="Normal 20 251" xfId="2032"/>
    <cellStyle name="Normal 20 252" xfId="2033"/>
    <cellStyle name="Normal 20 253" xfId="2034"/>
    <cellStyle name="Normal 20 254" xfId="2035"/>
    <cellStyle name="Normal 20 255" xfId="2036"/>
    <cellStyle name="Normal 20 26" xfId="2037"/>
    <cellStyle name="Normal 20 27" xfId="2038"/>
    <cellStyle name="Normal 20 28" xfId="2039"/>
    <cellStyle name="Normal 20 29" xfId="2040"/>
    <cellStyle name="Normal 20 3" xfId="2041"/>
    <cellStyle name="Normal 20 30" xfId="2042"/>
    <cellStyle name="Normal 20 31" xfId="2043"/>
    <cellStyle name="Normal 20 32" xfId="2044"/>
    <cellStyle name="Normal 20 33" xfId="2045"/>
    <cellStyle name="Normal 20 34" xfId="2046"/>
    <cellStyle name="Normal 20 35" xfId="2047"/>
    <cellStyle name="Normal 20 36" xfId="2048"/>
    <cellStyle name="Normal 20 37" xfId="2049"/>
    <cellStyle name="Normal 20 38" xfId="2050"/>
    <cellStyle name="Normal 20 39" xfId="2051"/>
    <cellStyle name="Normal 20 4" xfId="2052"/>
    <cellStyle name="Normal 20 40" xfId="2053"/>
    <cellStyle name="Normal 20 41" xfId="2054"/>
    <cellStyle name="Normal 20 42" xfId="2055"/>
    <cellStyle name="Normal 20 43" xfId="2056"/>
    <cellStyle name="Normal 20 44" xfId="2057"/>
    <cellStyle name="Normal 20 45" xfId="2058"/>
    <cellStyle name="Normal 20 46" xfId="2059"/>
    <cellStyle name="Normal 20 47" xfId="2060"/>
    <cellStyle name="Normal 20 48" xfId="2061"/>
    <cellStyle name="Normal 20 49" xfId="2062"/>
    <cellStyle name="Normal 20 5" xfId="2063"/>
    <cellStyle name="Normal 20 50" xfId="2064"/>
    <cellStyle name="Normal 20 51" xfId="2065"/>
    <cellStyle name="Normal 20 52" xfId="2066"/>
    <cellStyle name="Normal 20 53" xfId="2067"/>
    <cellStyle name="Normal 20 54" xfId="2068"/>
    <cellStyle name="Normal 20 55" xfId="2069"/>
    <cellStyle name="Normal 20 56" xfId="2070"/>
    <cellStyle name="Normal 20 57" xfId="2071"/>
    <cellStyle name="Normal 20 58" xfId="2072"/>
    <cellStyle name="Normal 20 59" xfId="2073"/>
    <cellStyle name="Normal 20 6" xfId="2074"/>
    <cellStyle name="Normal 20 60" xfId="2075"/>
    <cellStyle name="Normal 20 61" xfId="2076"/>
    <cellStyle name="Normal 20 62" xfId="2077"/>
    <cellStyle name="Normal 20 63" xfId="2078"/>
    <cellStyle name="Normal 20 64" xfId="2079"/>
    <cellStyle name="Normal 20 65" xfId="2080"/>
    <cellStyle name="Normal 20 66" xfId="2081"/>
    <cellStyle name="Normal 20 67" xfId="2082"/>
    <cellStyle name="Normal 20 68" xfId="2083"/>
    <cellStyle name="Normal 20 69" xfId="2084"/>
    <cellStyle name="Normal 20 7" xfId="2085"/>
    <cellStyle name="Normal 20 70" xfId="2086"/>
    <cellStyle name="Normal 20 71" xfId="2087"/>
    <cellStyle name="Normal 20 72" xfId="2088"/>
    <cellStyle name="Normal 20 73" xfId="2089"/>
    <cellStyle name="Normal 20 74" xfId="2090"/>
    <cellStyle name="Normal 20 75" xfId="2091"/>
    <cellStyle name="Normal 20 76" xfId="2092"/>
    <cellStyle name="Normal 20 77" xfId="2093"/>
    <cellStyle name="Normal 20 78" xfId="2094"/>
    <cellStyle name="Normal 20 79" xfId="2095"/>
    <cellStyle name="Normal 20 8" xfId="2096"/>
    <cellStyle name="Normal 20 80" xfId="2097"/>
    <cellStyle name="Normal 20 81" xfId="2098"/>
    <cellStyle name="Normal 20 82" xfId="2099"/>
    <cellStyle name="Normal 20 83" xfId="2100"/>
    <cellStyle name="Normal 20 84" xfId="2101"/>
    <cellStyle name="Normal 20 85" xfId="2102"/>
    <cellStyle name="Normal 20 86" xfId="2103"/>
    <cellStyle name="Normal 20 87" xfId="2104"/>
    <cellStyle name="Normal 20 88" xfId="2105"/>
    <cellStyle name="Normal 20 89" xfId="2106"/>
    <cellStyle name="Normal 20 9" xfId="2107"/>
    <cellStyle name="Normal 20 90" xfId="2108"/>
    <cellStyle name="Normal 20 91" xfId="2109"/>
    <cellStyle name="Normal 20 92" xfId="2110"/>
    <cellStyle name="Normal 20 93" xfId="2111"/>
    <cellStyle name="Normal 20 94" xfId="2112"/>
    <cellStyle name="Normal 20 95" xfId="2113"/>
    <cellStyle name="Normal 20 96" xfId="2114"/>
    <cellStyle name="Normal 20 97" xfId="2115"/>
    <cellStyle name="Normal 20 98" xfId="2116"/>
    <cellStyle name="Normal 20 99" xfId="2117"/>
    <cellStyle name="Normal 21" xfId="2450"/>
    <cellStyle name="Normal 22" xfId="2452"/>
    <cellStyle name="Normal 22 2" xfId="2537"/>
    <cellStyle name="Normal 23" xfId="2453"/>
    <cellStyle name="Normal 24" xfId="2572"/>
    <cellStyle name="Normal 25" xfId="2573"/>
    <cellStyle name="Normal 26" xfId="2577"/>
    <cellStyle name="Normal 27" xfId="2579"/>
    <cellStyle name="Normal 28" xfId="2581"/>
    <cellStyle name="Normal 29" xfId="2118"/>
    <cellStyle name="Normal 3" xfId="56"/>
    <cellStyle name="Normal 3 10" xfId="2119"/>
    <cellStyle name="Normal 3 100" xfId="2120"/>
    <cellStyle name="Normal 3 101" xfId="2121"/>
    <cellStyle name="Normal 3 102" xfId="2122"/>
    <cellStyle name="Normal 3 103" xfId="2123"/>
    <cellStyle name="Normal 3 104" xfId="2124"/>
    <cellStyle name="Normal 3 105" xfId="2125"/>
    <cellStyle name="Normal 3 106" xfId="2126"/>
    <cellStyle name="Normal 3 107" xfId="2127"/>
    <cellStyle name="Normal 3 108" xfId="2128"/>
    <cellStyle name="Normal 3 109" xfId="2129"/>
    <cellStyle name="Normal 3 11" xfId="2130"/>
    <cellStyle name="Normal 3 110" xfId="2131"/>
    <cellStyle name="Normal 3 111" xfId="2132"/>
    <cellStyle name="Normal 3 112" xfId="2133"/>
    <cellStyle name="Normal 3 113" xfId="2134"/>
    <cellStyle name="Normal 3 114" xfId="2135"/>
    <cellStyle name="Normal 3 115" xfId="2136"/>
    <cellStyle name="Normal 3 116" xfId="2137"/>
    <cellStyle name="Normal 3 117" xfId="2138"/>
    <cellStyle name="Normal 3 118" xfId="2139"/>
    <cellStyle name="Normal 3 119" xfId="2140"/>
    <cellStyle name="Normal 3 12" xfId="2141"/>
    <cellStyle name="Normal 3 120" xfId="2142"/>
    <cellStyle name="Normal 3 121" xfId="2143"/>
    <cellStyle name="Normal 3 122" xfId="2144"/>
    <cellStyle name="Normal 3 123" xfId="2145"/>
    <cellStyle name="Normal 3 124" xfId="2146"/>
    <cellStyle name="Normal 3 125" xfId="2147"/>
    <cellStyle name="Normal 3 126" xfId="2148"/>
    <cellStyle name="Normal 3 127" xfId="2149"/>
    <cellStyle name="Normal 3 128" xfId="2150"/>
    <cellStyle name="Normal 3 129" xfId="2151"/>
    <cellStyle name="Normal 3 13" xfId="2152"/>
    <cellStyle name="Normal 3 130" xfId="2153"/>
    <cellStyle name="Normal 3 131" xfId="2154"/>
    <cellStyle name="Normal 3 132" xfId="2155"/>
    <cellStyle name="Normal 3 133" xfId="2156"/>
    <cellStyle name="Normal 3 134" xfId="2157"/>
    <cellStyle name="Normal 3 135" xfId="2158"/>
    <cellStyle name="Normal 3 136" xfId="2159"/>
    <cellStyle name="Normal 3 137" xfId="2160"/>
    <cellStyle name="Normal 3 138" xfId="2161"/>
    <cellStyle name="Normal 3 139" xfId="2162"/>
    <cellStyle name="Normal 3 14" xfId="2163"/>
    <cellStyle name="Normal 3 140" xfId="2164"/>
    <cellStyle name="Normal 3 141" xfId="2165"/>
    <cellStyle name="Normal 3 142" xfId="2166"/>
    <cellStyle name="Normal 3 143" xfId="2167"/>
    <cellStyle name="Normal 3 144" xfId="2168"/>
    <cellStyle name="Normal 3 145" xfId="2169"/>
    <cellStyle name="Normal 3 146" xfId="2170"/>
    <cellStyle name="Normal 3 147" xfId="2171"/>
    <cellStyle name="Normal 3 148" xfId="2172"/>
    <cellStyle name="Normal 3 149" xfId="2173"/>
    <cellStyle name="Normal 3 15" xfId="2174"/>
    <cellStyle name="Normal 3 150" xfId="2175"/>
    <cellStyle name="Normal 3 151" xfId="2176"/>
    <cellStyle name="Normal 3 152" xfId="2177"/>
    <cellStyle name="Normal 3 153" xfId="2178"/>
    <cellStyle name="Normal 3 154" xfId="2179"/>
    <cellStyle name="Normal 3 155" xfId="2180"/>
    <cellStyle name="Normal 3 156" xfId="2181"/>
    <cellStyle name="Normal 3 157" xfId="2182"/>
    <cellStyle name="Normal 3 158" xfId="2183"/>
    <cellStyle name="Normal 3 159" xfId="2184"/>
    <cellStyle name="Normal 3 16" xfId="2185"/>
    <cellStyle name="Normal 3 160" xfId="2186"/>
    <cellStyle name="Normal 3 161" xfId="2187"/>
    <cellStyle name="Normal 3 162" xfId="2188"/>
    <cellStyle name="Normal 3 163" xfId="2189"/>
    <cellStyle name="Normal 3 164" xfId="2190"/>
    <cellStyle name="Normal 3 165" xfId="2191"/>
    <cellStyle name="Normal 3 166" xfId="2192"/>
    <cellStyle name="Normal 3 167" xfId="2193"/>
    <cellStyle name="Normal 3 168" xfId="2194"/>
    <cellStyle name="Normal 3 169" xfId="2195"/>
    <cellStyle name="Normal 3 17" xfId="2196"/>
    <cellStyle name="Normal 3 170" xfId="2197"/>
    <cellStyle name="Normal 3 171" xfId="2198"/>
    <cellStyle name="Normal 3 172" xfId="2199"/>
    <cellStyle name="Normal 3 173" xfId="2200"/>
    <cellStyle name="Normal 3 174" xfId="2201"/>
    <cellStyle name="Normal 3 175" xfId="2202"/>
    <cellStyle name="Normal 3 176" xfId="2203"/>
    <cellStyle name="Normal 3 177" xfId="2204"/>
    <cellStyle name="Normal 3 178" xfId="2205"/>
    <cellStyle name="Normal 3 179" xfId="2206"/>
    <cellStyle name="Normal 3 18" xfId="2207"/>
    <cellStyle name="Normal 3 180" xfId="2208"/>
    <cellStyle name="Normal 3 181" xfId="2209"/>
    <cellStyle name="Normal 3 182" xfId="2210"/>
    <cellStyle name="Normal 3 183" xfId="2211"/>
    <cellStyle name="Normal 3 184" xfId="2212"/>
    <cellStyle name="Normal 3 185" xfId="2213"/>
    <cellStyle name="Normal 3 186" xfId="2214"/>
    <cellStyle name="Normal 3 187" xfId="2215"/>
    <cellStyle name="Normal 3 188" xfId="2216"/>
    <cellStyle name="Normal 3 189" xfId="2217"/>
    <cellStyle name="Normal 3 19" xfId="2218"/>
    <cellStyle name="Normal 3 190" xfId="2219"/>
    <cellStyle name="Normal 3 191" xfId="2220"/>
    <cellStyle name="Normal 3 192" xfId="2221"/>
    <cellStyle name="Normal 3 193" xfId="2222"/>
    <cellStyle name="Normal 3 194" xfId="2223"/>
    <cellStyle name="Normal 3 195" xfId="2224"/>
    <cellStyle name="Normal 3 196" xfId="2225"/>
    <cellStyle name="Normal 3 197" xfId="2226"/>
    <cellStyle name="Normal 3 198" xfId="2227"/>
    <cellStyle name="Normal 3 199" xfId="2228"/>
    <cellStyle name="Normal 3 2" xfId="57"/>
    <cellStyle name="Normal 3 2 2" xfId="2538"/>
    <cellStyle name="Normal 3 2 3" xfId="2539"/>
    <cellStyle name="Normal 3 20" xfId="2229"/>
    <cellStyle name="Normal 3 200" xfId="2230"/>
    <cellStyle name="Normal 3 201" xfId="2231"/>
    <cellStyle name="Normal 3 202" xfId="2232"/>
    <cellStyle name="Normal 3 203" xfId="2233"/>
    <cellStyle name="Normal 3 204" xfId="2234"/>
    <cellStyle name="Normal 3 205" xfId="2235"/>
    <cellStyle name="Normal 3 206" xfId="2236"/>
    <cellStyle name="Normal 3 207" xfId="2237"/>
    <cellStyle name="Normal 3 208" xfId="2238"/>
    <cellStyle name="Normal 3 209" xfId="2239"/>
    <cellStyle name="Normal 3 21" xfId="2240"/>
    <cellStyle name="Normal 3 210" xfId="2241"/>
    <cellStyle name="Normal 3 211" xfId="2242"/>
    <cellStyle name="Normal 3 212" xfId="2243"/>
    <cellStyle name="Normal 3 213" xfId="2244"/>
    <cellStyle name="Normal 3 214" xfId="2245"/>
    <cellStyle name="Normal 3 215" xfId="2246"/>
    <cellStyle name="Normal 3 216" xfId="2247"/>
    <cellStyle name="Normal 3 217" xfId="2248"/>
    <cellStyle name="Normal 3 218" xfId="2249"/>
    <cellStyle name="Normal 3 219" xfId="2250"/>
    <cellStyle name="Normal 3 22" xfId="2251"/>
    <cellStyle name="Normal 3 220" xfId="2252"/>
    <cellStyle name="Normal 3 221" xfId="2253"/>
    <cellStyle name="Normal 3 222" xfId="2254"/>
    <cellStyle name="Normal 3 223" xfId="2255"/>
    <cellStyle name="Normal 3 224" xfId="2256"/>
    <cellStyle name="Normal 3 225" xfId="2257"/>
    <cellStyle name="Normal 3 226" xfId="2258"/>
    <cellStyle name="Normal 3 227" xfId="2259"/>
    <cellStyle name="Normal 3 228" xfId="2260"/>
    <cellStyle name="Normal 3 229" xfId="2261"/>
    <cellStyle name="Normal 3 23" xfId="2262"/>
    <cellStyle name="Normal 3 230" xfId="2263"/>
    <cellStyle name="Normal 3 231" xfId="2264"/>
    <cellStyle name="Normal 3 232" xfId="2265"/>
    <cellStyle name="Normal 3 233" xfId="2266"/>
    <cellStyle name="Normal 3 234" xfId="2267"/>
    <cellStyle name="Normal 3 235" xfId="2268"/>
    <cellStyle name="Normal 3 236" xfId="2269"/>
    <cellStyle name="Normal 3 237" xfId="2270"/>
    <cellStyle name="Normal 3 238" xfId="2271"/>
    <cellStyle name="Normal 3 239" xfId="2272"/>
    <cellStyle name="Normal 3 24" xfId="2273"/>
    <cellStyle name="Normal 3 240" xfId="2274"/>
    <cellStyle name="Normal 3 241" xfId="2275"/>
    <cellStyle name="Normal 3 242" xfId="2276"/>
    <cellStyle name="Normal 3 243" xfId="2277"/>
    <cellStyle name="Normal 3 244" xfId="2278"/>
    <cellStyle name="Normal 3 245" xfId="2279"/>
    <cellStyle name="Normal 3 246" xfId="2280"/>
    <cellStyle name="Normal 3 247" xfId="2281"/>
    <cellStyle name="Normal 3 248" xfId="2282"/>
    <cellStyle name="Normal 3 249" xfId="2283"/>
    <cellStyle name="Normal 3 25" xfId="2284"/>
    <cellStyle name="Normal 3 250" xfId="2285"/>
    <cellStyle name="Normal 3 251" xfId="2286"/>
    <cellStyle name="Normal 3 252" xfId="2287"/>
    <cellStyle name="Normal 3 253" xfId="2288"/>
    <cellStyle name="Normal 3 254" xfId="2289"/>
    <cellStyle name="Normal 3 255" xfId="2290"/>
    <cellStyle name="Normal 3 26" xfId="2291"/>
    <cellStyle name="Normal 3 27" xfId="2292"/>
    <cellStyle name="Normal 3 28" xfId="2293"/>
    <cellStyle name="Normal 3 29" xfId="2294"/>
    <cellStyle name="Normal 3 3" xfId="2295"/>
    <cellStyle name="Normal 3 30" xfId="2296"/>
    <cellStyle name="Normal 3 31" xfId="2297"/>
    <cellStyle name="Normal 3 32" xfId="2298"/>
    <cellStyle name="Normal 3 33" xfId="2299"/>
    <cellStyle name="Normal 3 34" xfId="2300"/>
    <cellStyle name="Normal 3 35" xfId="2301"/>
    <cellStyle name="Normal 3 36" xfId="2302"/>
    <cellStyle name="Normal 3 37" xfId="2303"/>
    <cellStyle name="Normal 3 38" xfId="2304"/>
    <cellStyle name="Normal 3 39" xfId="2305"/>
    <cellStyle name="Normal 3 4" xfId="2306"/>
    <cellStyle name="Normal 3 40" xfId="2307"/>
    <cellStyle name="Normal 3 41" xfId="2308"/>
    <cellStyle name="Normal 3 42" xfId="2309"/>
    <cellStyle name="Normal 3 43" xfId="2310"/>
    <cellStyle name="Normal 3 44" xfId="2311"/>
    <cellStyle name="Normal 3 45" xfId="2312"/>
    <cellStyle name="Normal 3 46" xfId="2313"/>
    <cellStyle name="Normal 3 47" xfId="2314"/>
    <cellStyle name="Normal 3 48" xfId="2315"/>
    <cellStyle name="Normal 3 49" xfId="2316"/>
    <cellStyle name="Normal 3 5" xfId="2317"/>
    <cellStyle name="Normal 3 50" xfId="2318"/>
    <cellStyle name="Normal 3 51" xfId="2319"/>
    <cellStyle name="Normal 3 52" xfId="2320"/>
    <cellStyle name="Normal 3 53" xfId="2321"/>
    <cellStyle name="Normal 3 54" xfId="2322"/>
    <cellStyle name="Normal 3 55" xfId="2323"/>
    <cellStyle name="Normal 3 56" xfId="2324"/>
    <cellStyle name="Normal 3 57" xfId="2325"/>
    <cellStyle name="Normal 3 58" xfId="2326"/>
    <cellStyle name="Normal 3 59" xfId="2327"/>
    <cellStyle name="Normal 3 6" xfId="2328"/>
    <cellStyle name="Normal 3 60" xfId="2329"/>
    <cellStyle name="Normal 3 61" xfId="2330"/>
    <cellStyle name="Normal 3 62" xfId="2331"/>
    <cellStyle name="Normal 3 63" xfId="2332"/>
    <cellStyle name="Normal 3 64" xfId="2333"/>
    <cellStyle name="Normal 3 65" xfId="2334"/>
    <cellStyle name="Normal 3 66" xfId="2335"/>
    <cellStyle name="Normal 3 67" xfId="2336"/>
    <cellStyle name="Normal 3 68" xfId="2337"/>
    <cellStyle name="Normal 3 69" xfId="2338"/>
    <cellStyle name="Normal 3 7" xfId="2339"/>
    <cellStyle name="Normal 3 70" xfId="2340"/>
    <cellStyle name="Normal 3 71" xfId="2341"/>
    <cellStyle name="Normal 3 72" xfId="2342"/>
    <cellStyle name="Normal 3 73" xfId="2343"/>
    <cellStyle name="Normal 3 74" xfId="2344"/>
    <cellStyle name="Normal 3 75" xfId="2345"/>
    <cellStyle name="Normal 3 76" xfId="2346"/>
    <cellStyle name="Normal 3 77" xfId="2347"/>
    <cellStyle name="Normal 3 78" xfId="2348"/>
    <cellStyle name="Normal 3 79" xfId="2349"/>
    <cellStyle name="Normal 3 8" xfId="2350"/>
    <cellStyle name="Normal 3 80" xfId="2351"/>
    <cellStyle name="Normal 3 81" xfId="2352"/>
    <cellStyle name="Normal 3 82" xfId="2353"/>
    <cellStyle name="Normal 3 83" xfId="2354"/>
    <cellStyle name="Normal 3 84" xfId="2355"/>
    <cellStyle name="Normal 3 85" xfId="2356"/>
    <cellStyle name="Normal 3 86" xfId="2357"/>
    <cellStyle name="Normal 3 87" xfId="2358"/>
    <cellStyle name="Normal 3 88" xfId="2359"/>
    <cellStyle name="Normal 3 89" xfId="2360"/>
    <cellStyle name="Normal 3 9" xfId="2361"/>
    <cellStyle name="Normal 3 90" xfId="2362"/>
    <cellStyle name="Normal 3 91" xfId="2363"/>
    <cellStyle name="Normal 3 92" xfId="2364"/>
    <cellStyle name="Normal 3 93" xfId="2365"/>
    <cellStyle name="Normal 3 94" xfId="2366"/>
    <cellStyle name="Normal 3 95" xfId="2367"/>
    <cellStyle name="Normal 3 96" xfId="2368"/>
    <cellStyle name="Normal 3 97" xfId="2369"/>
    <cellStyle name="Normal 3 98" xfId="2370"/>
    <cellStyle name="Normal 3 99" xfId="2371"/>
    <cellStyle name="Normal 30" xfId="2582"/>
    <cellStyle name="Normal 31" xfId="2585"/>
    <cellStyle name="Normal 32" xfId="2372"/>
    <cellStyle name="Normal 33" xfId="2373"/>
    <cellStyle name="Normal 34" xfId="2374"/>
    <cellStyle name="Normal 35" xfId="2375"/>
    <cellStyle name="Normal 36" xfId="2376"/>
    <cellStyle name="Normal 37" xfId="2377"/>
    <cellStyle name="Normal 38" xfId="2378"/>
    <cellStyle name="Normal 39" xfId="2379"/>
    <cellStyle name="Normal 4" xfId="58"/>
    <cellStyle name="Normal 4 2" xfId="2380"/>
    <cellStyle name="Normal 4 2 2" xfId="2540"/>
    <cellStyle name="Normal 4 2 3" xfId="2541"/>
    <cellStyle name="Normal 4 3" xfId="2381"/>
    <cellStyle name="Normal 4 4" xfId="2542"/>
    <cellStyle name="Normal 40" xfId="2382"/>
    <cellStyle name="Normal 41" xfId="2589"/>
    <cellStyle name="Normal 42" xfId="2593"/>
    <cellStyle name="Normal 43" xfId="2594"/>
    <cellStyle name="Normal 44" xfId="2595"/>
    <cellStyle name="Normal 5" xfId="59"/>
    <cellStyle name="Normal 5 2" xfId="2543"/>
    <cellStyle name="Normal 5 2 2" xfId="2544"/>
    <cellStyle name="Normal 5 3" xfId="2545"/>
    <cellStyle name="Normal 5 4" xfId="2546"/>
    <cellStyle name="Normal 5 5" xfId="2547"/>
    <cellStyle name="Normal 5 6" xfId="2383"/>
    <cellStyle name="Normal 6" xfId="2384"/>
    <cellStyle name="Normal 7" xfId="2385"/>
    <cellStyle name="Normal 7 2" xfId="2548"/>
    <cellStyle name="Normal 7 3" xfId="2549"/>
    <cellStyle name="Normal 7 4" xfId="2550"/>
    <cellStyle name="Normal 8" xfId="2386"/>
    <cellStyle name="Normal 9" xfId="68"/>
    <cellStyle name="Normal_Book1" xfId="2596"/>
    <cellStyle name="Note" xfId="16" builtinId="10" customBuiltin="1"/>
    <cellStyle name="Note 2" xfId="2551"/>
    <cellStyle name="Note 3" xfId="2576"/>
    <cellStyle name="Output" xfId="11" builtinId="21" customBuiltin="1"/>
    <cellStyle name="Percent" xfId="2" builtinId="5"/>
    <cellStyle name="Percent 2" xfId="60"/>
    <cellStyle name="Percent 2 10" xfId="2387"/>
    <cellStyle name="Percent 2 11" xfId="2388"/>
    <cellStyle name="Percent 2 12" xfId="2389"/>
    <cellStyle name="Percent 2 13" xfId="2390"/>
    <cellStyle name="Percent 2 14" xfId="2391"/>
    <cellStyle name="Percent 2 15" xfId="2392"/>
    <cellStyle name="Percent 2 16" xfId="2393"/>
    <cellStyle name="Percent 2 17" xfId="2394"/>
    <cellStyle name="Percent 2 18" xfId="2395"/>
    <cellStyle name="Percent 2 19" xfId="2396"/>
    <cellStyle name="Percent 2 2" xfId="2397"/>
    <cellStyle name="Percent 2 2 2" xfId="2552"/>
    <cellStyle name="Percent 2 20" xfId="2398"/>
    <cellStyle name="Percent 2 21" xfId="2399"/>
    <cellStyle name="Percent 2 22" xfId="2400"/>
    <cellStyle name="Percent 2 23" xfId="2401"/>
    <cellStyle name="Percent 2 24" xfId="2402"/>
    <cellStyle name="Percent 2 25" xfId="2403"/>
    <cellStyle name="Percent 2 26" xfId="2404"/>
    <cellStyle name="Percent 2 27" xfId="2405"/>
    <cellStyle name="Percent 2 28" xfId="2406"/>
    <cellStyle name="Percent 2 29" xfId="2407"/>
    <cellStyle name="Percent 2 3" xfId="2408"/>
    <cellStyle name="Percent 2 3 2" xfId="2553"/>
    <cellStyle name="Percent 2 3 3" xfId="2554"/>
    <cellStyle name="Percent 2 30" xfId="2409"/>
    <cellStyle name="Percent 2 31" xfId="2410"/>
    <cellStyle name="Percent 2 32" xfId="2411"/>
    <cellStyle name="Percent 2 33" xfId="2412"/>
    <cellStyle name="Percent 2 34" xfId="2413"/>
    <cellStyle name="Percent 2 35" xfId="2414"/>
    <cellStyle name="Percent 2 36" xfId="2415"/>
    <cellStyle name="Percent 2 37" xfId="2416"/>
    <cellStyle name="Percent 2 38" xfId="2417"/>
    <cellStyle name="Percent 2 39" xfId="2418"/>
    <cellStyle name="Percent 2 4" xfId="2419"/>
    <cellStyle name="Percent 2 4 2" xfId="2555"/>
    <cellStyle name="Percent 2 4 3" xfId="2556"/>
    <cellStyle name="Percent 2 40" xfId="2420"/>
    <cellStyle name="Percent 2 41" xfId="2421"/>
    <cellStyle name="Percent 2 42" xfId="2422"/>
    <cellStyle name="Percent 2 43" xfId="2423"/>
    <cellStyle name="Percent 2 44" xfId="2424"/>
    <cellStyle name="Percent 2 45" xfId="2425"/>
    <cellStyle name="Percent 2 46" xfId="2426"/>
    <cellStyle name="Percent 2 47" xfId="2427"/>
    <cellStyle name="Percent 2 48" xfId="2428"/>
    <cellStyle name="Percent 2 49" xfId="2429"/>
    <cellStyle name="Percent 2 5" xfId="2430"/>
    <cellStyle name="Percent 2 5 2" xfId="2557"/>
    <cellStyle name="Percent 2 5 3" xfId="2558"/>
    <cellStyle name="Percent 2 50" xfId="2431"/>
    <cellStyle name="Percent 2 51" xfId="2432"/>
    <cellStyle name="Percent 2 52" xfId="2433"/>
    <cellStyle name="Percent 2 53" xfId="2434"/>
    <cellStyle name="Percent 2 54" xfId="2435"/>
    <cellStyle name="Percent 2 55" xfId="2436"/>
    <cellStyle name="Percent 2 56" xfId="2437"/>
    <cellStyle name="Percent 2 57" xfId="2438"/>
    <cellStyle name="Percent 2 58" xfId="2439"/>
    <cellStyle name="Percent 2 59" xfId="2440"/>
    <cellStyle name="Percent 2 6" xfId="2441"/>
    <cellStyle name="Percent 2 6 2" xfId="2559"/>
    <cellStyle name="Percent 2 6 3" xfId="2560"/>
    <cellStyle name="Percent 2 60" xfId="2442"/>
    <cellStyle name="Percent 2 61" xfId="2443"/>
    <cellStyle name="Percent 2 62" xfId="2444"/>
    <cellStyle name="Percent 2 63" xfId="2445"/>
    <cellStyle name="Percent 2 64" xfId="2446"/>
    <cellStyle name="Percent 2 65" xfId="2561"/>
    <cellStyle name="Percent 2 7" xfId="2447"/>
    <cellStyle name="Percent 2 7 2" xfId="2562"/>
    <cellStyle name="Percent 2 7 3" xfId="2563"/>
    <cellStyle name="Percent 2 8" xfId="2448"/>
    <cellStyle name="Percent 2 8 2" xfId="2564"/>
    <cellStyle name="Percent 2 8 3" xfId="2565"/>
    <cellStyle name="Percent 2 9" xfId="2449"/>
    <cellStyle name="Percent 2 9 2" xfId="2566"/>
    <cellStyle name="Percent 2 9 3" xfId="2567"/>
    <cellStyle name="Percent 3" xfId="61"/>
    <cellStyle name="Percent 4" xfId="62"/>
    <cellStyle name="Percent 5" xfId="2568"/>
    <cellStyle name="Percent 5 2" xfId="2569"/>
    <cellStyle name="Percent 5 3" xfId="2570"/>
    <cellStyle name="Percent 5 4" xfId="2571"/>
    <cellStyle name="Percent 6" xfId="2575"/>
    <cellStyle name="Percent 7" xfId="2580"/>
    <cellStyle name="Percent 8" xfId="2584"/>
    <cellStyle name="Title" xfId="70" builtinId="15" customBuiltin="1"/>
    <cellStyle name="Title 2" xfId="69"/>
    <cellStyle name="Total" xfId="18" builtinId="25" customBuiltin="1"/>
    <cellStyle name="Warning Text" xfId="15" builtinId="11" customBuiltin="1"/>
  </cellStyles>
  <dxfs count="0"/>
  <tableStyles count="0" defaultTableStyle="TableStyleMedium2" defaultPivotStyle="PivotStyleLight16"/>
  <colors>
    <mruColors>
      <color rgb="FFF9FEB8"/>
      <color rgb="FFCCFFFF"/>
      <color rgb="FFEEF2C4"/>
      <color rgb="FFFFFF99"/>
      <color rgb="FFE0E893"/>
      <color rgb="FFD3EAFD"/>
      <color rgb="FFC8E4FC"/>
      <color rgb="FFD4DF67"/>
      <color rgb="FFA7D5FB"/>
      <color rgb="FFD9F7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19050</xdr:rowOff>
    </xdr:from>
    <xdr:to>
      <xdr:col>6</xdr:col>
      <xdr:colOff>561975</xdr:colOff>
      <xdr:row>6</xdr:row>
      <xdr:rowOff>171450</xdr:rowOff>
    </xdr:to>
    <xdr:pic>
      <xdr:nvPicPr>
        <xdr:cNvPr id="2" name="Picture 2">
          <a:extLst>
            <a:ext uri="{FF2B5EF4-FFF2-40B4-BE49-F238E27FC236}">
              <a16:creationId xmlns="" xmlns:a16="http://schemas.microsoft.com/office/drawing/2014/main" id="{00000000-0008-0000-0000-000038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590550"/>
          <a:ext cx="35623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217713</xdr:colOff>
      <xdr:row>35</xdr:row>
      <xdr:rowOff>2</xdr:rowOff>
    </xdr:from>
    <xdr:to>
      <xdr:col>4</xdr:col>
      <xdr:colOff>1238250</xdr:colOff>
      <xdr:row>42</xdr:row>
      <xdr:rowOff>28576</xdr:rowOff>
    </xdr:to>
    <xdr:sp macro="" textlink="">
      <xdr:nvSpPr>
        <xdr:cNvPr id="3" name="TextBox 2"/>
        <xdr:cNvSpPr txBox="1"/>
      </xdr:nvSpPr>
      <xdr:spPr>
        <a:xfrm>
          <a:off x="217713" y="5524502"/>
          <a:ext cx="5259162" cy="136207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lnSpc>
              <a:spcPct val="115000"/>
            </a:lnSpc>
            <a:spcBef>
              <a:spcPts val="0"/>
            </a:spcBef>
            <a:spcAft>
              <a:spcPts val="0"/>
            </a:spcAft>
            <a:buFont typeface="Symbol"/>
            <a:buChar char=""/>
          </a:pPr>
          <a:r>
            <a:rPr lang="en-US" sz="1100">
              <a:solidFill>
                <a:srgbClr val="000000"/>
              </a:solidFill>
              <a:effectLst/>
              <a:latin typeface="+mn-lt"/>
              <a:ea typeface="Times New Roman"/>
              <a:cs typeface="Times New Roman"/>
            </a:rPr>
            <a:t>Estimated costs are to be presented for each Custom</a:t>
          </a:r>
          <a:r>
            <a:rPr lang="en-US" sz="1100" baseline="0">
              <a:solidFill>
                <a:srgbClr val="000000"/>
              </a:solidFill>
              <a:effectLst/>
              <a:latin typeface="+mn-lt"/>
              <a:ea typeface="Times New Roman"/>
              <a:cs typeface="Times New Roman"/>
            </a:rPr>
            <a:t> </a:t>
          </a:r>
          <a:r>
            <a:rPr lang="en-US" sz="1100">
              <a:solidFill>
                <a:srgbClr val="000000"/>
              </a:solidFill>
              <a:effectLst/>
              <a:latin typeface="+mn-lt"/>
              <a:ea typeface="Times New Roman"/>
              <a:cs typeface="Times New Roman"/>
            </a:rPr>
            <a:t>Measure and an overall total cost for the project/application is to be shown.</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solidFill>
                <a:srgbClr val="000000"/>
              </a:solidFill>
              <a:effectLst/>
              <a:latin typeface="+mn-lt"/>
              <a:ea typeface="Times New Roman"/>
              <a:cs typeface="Times New Roman"/>
            </a:rPr>
            <a:t>A customer's internal costs for labor, equipment use, expendable supplies, etc. are not to be included in the estimated project costs.</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solidFill>
                <a:srgbClr val="000000"/>
              </a:solidFill>
              <a:effectLst/>
              <a:latin typeface="+mn-lt"/>
              <a:ea typeface="Times New Roman"/>
              <a:cs typeface="Times New Roman"/>
            </a:rPr>
            <a:t>The source(s) for all cost information is to be identified.</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solidFill>
                <a:srgbClr val="000000"/>
              </a:solidFill>
              <a:effectLst/>
              <a:latin typeface="+mn-lt"/>
              <a:ea typeface="Times New Roman"/>
              <a:cs typeface="Times New Roman"/>
            </a:rPr>
            <a:t>Attach supporting information such as proposals and quotations.</a:t>
          </a:r>
          <a:endParaRPr lang="en-US" sz="1100">
            <a:effectLst/>
            <a:latin typeface="+mn-lt"/>
            <a:ea typeface="Calibri"/>
            <a:cs typeface="Times New Roman"/>
          </a:endParaRPr>
        </a:p>
        <a:p>
          <a:r>
            <a:rPr lang="en-US" sz="1100">
              <a:effectLst/>
              <a:latin typeface="+mn-lt"/>
              <a:ea typeface="Calibri"/>
              <a:cs typeface="Times New Roman"/>
            </a:rPr>
            <a:t>	</a:t>
          </a:r>
          <a:endParaRPr lang="en-US" sz="1100"/>
        </a:p>
      </xdr:txBody>
    </xdr:sp>
    <xdr:clientData/>
  </xdr:twoCellAnchor>
  <xdr:twoCellAnchor>
    <xdr:from>
      <xdr:col>1</xdr:col>
      <xdr:colOff>0</xdr:colOff>
      <xdr:row>35</xdr:row>
      <xdr:rowOff>0</xdr:rowOff>
    </xdr:from>
    <xdr:to>
      <xdr:col>6</xdr:col>
      <xdr:colOff>0</xdr:colOff>
      <xdr:row>44</xdr:row>
      <xdr:rowOff>28575</xdr:rowOff>
    </xdr:to>
    <xdr:sp macro="" textlink="">
      <xdr:nvSpPr>
        <xdr:cNvPr id="5" name="TextBox 4"/>
        <xdr:cNvSpPr txBox="1"/>
      </xdr:nvSpPr>
      <xdr:spPr>
        <a:xfrm>
          <a:off x="219075" y="3810000"/>
          <a:ext cx="5181600" cy="17430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effectLst/>
              <a:latin typeface="+mn-lt"/>
              <a:ea typeface="Calibri"/>
              <a:cs typeface="Times New Roman"/>
            </a:rPr>
            <a: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933450</xdr:colOff>
      <xdr:row>10</xdr:row>
      <xdr:rowOff>85725</xdr:rowOff>
    </xdr:from>
    <xdr:ext cx="184731" cy="264560"/>
    <xdr:sp macro="" textlink="">
      <xdr:nvSpPr>
        <xdr:cNvPr id="2" name="TextBox 1"/>
        <xdr:cNvSpPr txBox="1"/>
      </xdr:nvSpPr>
      <xdr:spPr>
        <a:xfrm>
          <a:off x="5800725"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4</xdr:col>
      <xdr:colOff>1</xdr:colOff>
      <xdr:row>29</xdr:row>
      <xdr:rowOff>171451</xdr:rowOff>
    </xdr:from>
    <xdr:to>
      <xdr:col>10</xdr:col>
      <xdr:colOff>1</xdr:colOff>
      <xdr:row>40</xdr:row>
      <xdr:rowOff>38101</xdr:rowOff>
    </xdr:to>
    <xdr:sp macro="" textlink="">
      <xdr:nvSpPr>
        <xdr:cNvPr id="4" name="TextBox 3"/>
        <xdr:cNvSpPr txBox="1"/>
      </xdr:nvSpPr>
      <xdr:spPr>
        <a:xfrm>
          <a:off x="4857751" y="5695951"/>
          <a:ext cx="6286500" cy="2057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lnSpc>
              <a:spcPct val="115000"/>
            </a:lnSpc>
            <a:spcBef>
              <a:spcPts val="0"/>
            </a:spcBef>
            <a:spcAft>
              <a:spcPts val="0"/>
            </a:spcAft>
            <a:buFont typeface="+mj-lt"/>
            <a:buAutoNum type="arabicPeriod"/>
          </a:pPr>
          <a:r>
            <a:rPr lang="en-US" sz="1100">
              <a:effectLst/>
              <a:latin typeface="+mn-lt"/>
              <a:ea typeface="Calibri"/>
              <a:cs typeface="Times New Roman"/>
            </a:rPr>
            <a:t>Providing the data to support the average electric (kWh) and natural gas (Therm) rates listed in the Utility Data Summary above</a:t>
          </a:r>
          <a:r>
            <a:rPr lang="en-US" sz="1100" baseline="0">
              <a:effectLst/>
              <a:latin typeface="+mn-lt"/>
              <a:ea typeface="Calibri"/>
              <a:cs typeface="Times New Roman"/>
            </a:rPr>
            <a:t> </a:t>
          </a:r>
          <a:r>
            <a:rPr lang="en-US" sz="1100">
              <a:effectLst/>
              <a:latin typeface="+mn-lt"/>
              <a:ea typeface="Calibri"/>
              <a:cs typeface="Times New Roman"/>
            </a:rPr>
            <a:t>and used in the application is optional, but preferred. </a:t>
          </a:r>
        </a:p>
        <a:p>
          <a:pPr marL="342900" marR="0" lvl="0" indent="-342900">
            <a:lnSpc>
              <a:spcPct val="115000"/>
            </a:lnSpc>
            <a:spcBef>
              <a:spcPts val="0"/>
            </a:spcBef>
            <a:spcAft>
              <a:spcPts val="0"/>
            </a:spcAft>
            <a:buFont typeface="+mj-lt"/>
            <a:buAutoNum type="arabicPeriod"/>
          </a:pPr>
          <a:r>
            <a:rPr lang="en-US" sz="1100">
              <a:effectLst/>
              <a:latin typeface="+mn-lt"/>
              <a:ea typeface="Calibri"/>
              <a:cs typeface="Times New Roman"/>
            </a:rPr>
            <a:t>If a table showing customer’s actual electric and gas use on a monthly basis for a minimum of the latest 12 months is provided (embedded with this tab), the monthly data do not need to be entered in the table above;</a:t>
          </a:r>
          <a:r>
            <a:rPr lang="en-US" sz="1100" baseline="0">
              <a:effectLst/>
              <a:latin typeface="+mn-lt"/>
              <a:ea typeface="Calibri"/>
              <a:cs typeface="Times New Roman"/>
            </a:rPr>
            <a:t> o</a:t>
          </a:r>
          <a:r>
            <a:rPr lang="en-US" sz="1100">
              <a:effectLst/>
              <a:latin typeface="+mn-lt"/>
              <a:ea typeface="Calibri"/>
              <a:cs typeface="Times New Roman"/>
            </a:rPr>
            <a:t>nly the annual average $/kWh and $/Therm, and annual total kWh and Therms, should be entered in the table above. </a:t>
          </a:r>
        </a:p>
        <a:p>
          <a:pPr marL="342900" marR="0" lvl="0" indent="-342900">
            <a:lnSpc>
              <a:spcPct val="115000"/>
            </a:lnSpc>
            <a:spcBef>
              <a:spcPts val="0"/>
            </a:spcBef>
            <a:spcAft>
              <a:spcPts val="0"/>
            </a:spcAft>
            <a:buFont typeface="+mj-lt"/>
            <a:buAutoNum type="arabicPeriod"/>
          </a:pPr>
          <a:r>
            <a:rPr lang="en-US" sz="1100">
              <a:effectLst/>
              <a:latin typeface="+mn-lt"/>
              <a:ea typeface="Calibri"/>
              <a:cs typeface="Times New Roman"/>
            </a:rPr>
            <a:t>If you do not have the customer's utility history data, use the </a:t>
          </a:r>
          <a:r>
            <a:rPr lang="en-US" sz="1100" b="1">
              <a:effectLst/>
              <a:latin typeface="+mn-lt"/>
              <a:ea typeface="Calibri"/>
              <a:cs typeface="Times New Roman"/>
            </a:rPr>
            <a:t>most recent </a:t>
          </a:r>
          <a:r>
            <a:rPr lang="en-US" sz="1100">
              <a:effectLst/>
              <a:latin typeface="+mn-lt"/>
              <a:ea typeface="Calibri"/>
              <a:cs typeface="Times New Roman"/>
            </a:rPr>
            <a:t>U.S. Energy Information</a:t>
          </a:r>
          <a:r>
            <a:rPr lang="en-US" sz="1100" baseline="0">
              <a:effectLst/>
              <a:latin typeface="+mn-lt"/>
              <a:ea typeface="Calibri"/>
              <a:cs typeface="Times New Roman"/>
            </a:rPr>
            <a:t> Administration (EIA) data obtained using the internet links on this tab.</a:t>
          </a:r>
        </a:p>
        <a:p>
          <a:pPr marL="342900" marR="0" lvl="0" indent="-342900">
            <a:lnSpc>
              <a:spcPct val="115000"/>
            </a:lnSpc>
            <a:spcBef>
              <a:spcPts val="0"/>
            </a:spcBef>
            <a:spcAft>
              <a:spcPts val="0"/>
            </a:spcAft>
            <a:buFont typeface="+mj-lt"/>
            <a:buAutoNum type="arabicPeriod"/>
          </a:pPr>
          <a:r>
            <a:rPr lang="en-US" sz="1100" baseline="0">
              <a:effectLst/>
              <a:latin typeface="+mn-lt"/>
              <a:ea typeface="Calibri"/>
              <a:cs typeface="Times New Roman"/>
            </a:rPr>
            <a:t>Average cost is to be calculated as Total Annual kWh or Therms divided by Total Annual Costs, not by averaging the monthly $/kWh or $/Therm values.</a:t>
          </a:r>
          <a:endParaRPr lang="en-US" sz="1100">
            <a:effectLst/>
            <a:latin typeface="+mn-lt"/>
            <a:ea typeface="Calibri"/>
            <a:cs typeface="Times New Roman"/>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2</xdr:row>
      <xdr:rowOff>19050</xdr:rowOff>
    </xdr:from>
    <xdr:to>
      <xdr:col>3</xdr:col>
      <xdr:colOff>371475</xdr:colOff>
      <xdr:row>6</xdr:row>
      <xdr:rowOff>171450</xdr:rowOff>
    </xdr:to>
    <xdr:pic>
      <xdr:nvPicPr>
        <xdr:cNvPr id="2" name="Picture 2">
          <a:extLst>
            <a:ext uri="{FF2B5EF4-FFF2-40B4-BE49-F238E27FC236}">
              <a16:creationId xmlns="" xmlns:a16="http://schemas.microsoft.com/office/drawing/2014/main" id="{00000000-0008-0000-0100-0000132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590550"/>
          <a:ext cx="35623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2</xdr:row>
      <xdr:rowOff>19050</xdr:rowOff>
    </xdr:from>
    <xdr:to>
      <xdr:col>4</xdr:col>
      <xdr:colOff>390525</xdr:colOff>
      <xdr:row>6</xdr:row>
      <xdr:rowOff>171450</xdr:rowOff>
    </xdr:to>
    <xdr:pic>
      <xdr:nvPicPr>
        <xdr:cNvPr id="2" name="Picture 1">
          <a:extLst>
            <a:ext uri="{FF2B5EF4-FFF2-40B4-BE49-F238E27FC236}">
              <a16:creationId xmlns="" xmlns:a16="http://schemas.microsoft.com/office/drawing/2014/main" id="{00000000-0008-0000-0600-0000262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590550"/>
          <a:ext cx="36576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name="Query from Microsoft CRM_1" headers="0" growShrinkType="overwriteClear" adjustColumnWidth="0" connectionId="2"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s://focusonenergy.com/business/efficient-facilities/retrocommissioning"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acx.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eia.gov/dnav/ng/ng_sum_lsum_dcu_SWI_a.htm" TargetMode="External"/><Relationship Id="rId1" Type="http://schemas.openxmlformats.org/officeDocument/2006/relationships/hyperlink" Target="http://www.eia.gov/electricity/monthly/epm_table_grapher.cfm?t=epmt_5_6_a" TargetMode="Externa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election activeCell="T22" sqref="T22"/>
    </sheetView>
  </sheetViews>
  <sheetFormatPr defaultRowHeight="15"/>
  <cols>
    <col min="1" max="1" width="9.140625" style="15"/>
    <col min="2" max="2" width="9.140625" style="15" customWidth="1"/>
    <col min="3" max="14" width="9.140625" style="15"/>
    <col min="15" max="15" width="23.28515625" style="15" customWidth="1"/>
    <col min="16" max="16384" width="9.140625" style="15"/>
  </cols>
  <sheetData>
    <row r="1" spans="1:16">
      <c r="A1" s="80"/>
      <c r="B1" s="80"/>
      <c r="C1" s="80"/>
      <c r="D1" s="80"/>
      <c r="E1" s="80"/>
      <c r="F1" s="80"/>
      <c r="G1" s="80"/>
      <c r="H1" s="80"/>
      <c r="I1" s="80"/>
      <c r="J1" s="80"/>
      <c r="K1" s="80"/>
      <c r="L1" s="80"/>
      <c r="M1" s="80"/>
      <c r="N1" s="80"/>
      <c r="O1" s="80"/>
      <c r="P1" s="80"/>
    </row>
    <row r="2" spans="1:16" ht="28.5">
      <c r="A2" s="80"/>
      <c r="B2" s="81" t="s">
        <v>427</v>
      </c>
      <c r="C2" s="80"/>
      <c r="D2" s="80"/>
      <c r="E2" s="80"/>
      <c r="F2" s="80"/>
      <c r="G2" s="80"/>
      <c r="H2" s="80"/>
      <c r="I2" s="80"/>
      <c r="J2" s="80"/>
      <c r="K2" s="80"/>
      <c r="L2" s="80"/>
      <c r="M2" s="80"/>
      <c r="N2" s="80"/>
      <c r="O2" s="80"/>
      <c r="P2" s="80"/>
    </row>
    <row r="3" spans="1:16">
      <c r="A3" s="80"/>
      <c r="B3" s="80"/>
      <c r="C3" s="80"/>
      <c r="D3" s="80"/>
      <c r="E3" s="80"/>
      <c r="F3" s="80"/>
      <c r="G3" s="80"/>
      <c r="H3" s="80"/>
      <c r="I3" s="80"/>
      <c r="J3" s="80"/>
      <c r="K3" s="80"/>
      <c r="L3" s="80"/>
      <c r="M3" s="80"/>
      <c r="N3" s="80"/>
      <c r="O3" s="80"/>
      <c r="P3" s="80"/>
    </row>
    <row r="4" spans="1:16">
      <c r="A4" s="80"/>
      <c r="B4" s="80"/>
      <c r="C4" s="80"/>
      <c r="D4" s="80"/>
      <c r="E4" s="80"/>
      <c r="F4" s="80"/>
      <c r="G4" s="80"/>
      <c r="H4" s="80"/>
      <c r="I4" s="80"/>
      <c r="J4" s="80"/>
      <c r="K4" s="80"/>
      <c r="L4" s="80"/>
      <c r="M4" s="80"/>
      <c r="N4" s="80"/>
      <c r="O4" s="80"/>
      <c r="P4" s="80"/>
    </row>
    <row r="5" spans="1:16">
      <c r="A5" s="80"/>
      <c r="B5" s="80"/>
      <c r="C5" s="80"/>
      <c r="D5" s="80"/>
      <c r="E5" s="80"/>
      <c r="F5" s="80"/>
      <c r="G5" s="80"/>
      <c r="H5" s="80"/>
      <c r="I5" s="80"/>
      <c r="J5" s="80"/>
      <c r="K5" s="80"/>
      <c r="L5" s="80"/>
      <c r="M5" s="80"/>
      <c r="N5" s="80"/>
      <c r="O5" s="80"/>
      <c r="P5" s="80"/>
    </row>
    <row r="6" spans="1:16">
      <c r="A6" s="80"/>
      <c r="B6" s="80"/>
      <c r="C6" s="80"/>
      <c r="D6" s="80"/>
      <c r="E6" s="80"/>
      <c r="F6" s="80"/>
      <c r="G6" s="80"/>
      <c r="H6" s="80"/>
      <c r="I6" s="80"/>
      <c r="J6" s="80"/>
      <c r="K6" s="80"/>
      <c r="L6" s="80"/>
      <c r="M6" s="80"/>
      <c r="N6" s="80"/>
      <c r="O6" s="80"/>
      <c r="P6" s="80"/>
    </row>
    <row r="7" spans="1:16">
      <c r="A7" s="80"/>
      <c r="B7" s="80"/>
      <c r="C7" s="80"/>
      <c r="D7" s="80"/>
      <c r="E7" s="80"/>
      <c r="F7" s="80"/>
      <c r="G7" s="80"/>
      <c r="H7" s="80"/>
      <c r="I7" s="80"/>
      <c r="K7" s="80"/>
      <c r="L7" s="82" t="s">
        <v>466</v>
      </c>
      <c r="M7" s="80"/>
      <c r="N7" s="80"/>
      <c r="P7" s="80"/>
    </row>
    <row r="8" spans="1:16">
      <c r="A8" s="80"/>
      <c r="B8" s="80"/>
      <c r="C8" s="80"/>
      <c r="D8" s="80"/>
      <c r="E8" s="80"/>
      <c r="F8" s="80"/>
      <c r="G8" s="80"/>
      <c r="H8" s="80"/>
      <c r="I8" s="80"/>
      <c r="J8" s="80"/>
      <c r="K8" s="80"/>
      <c r="L8" s="80"/>
      <c r="M8" s="80"/>
      <c r="N8" s="80"/>
      <c r="O8" s="80"/>
      <c r="P8" s="80"/>
    </row>
    <row r="9" spans="1:16">
      <c r="A9" s="92" t="s">
        <v>467</v>
      </c>
      <c r="B9" s="80"/>
      <c r="C9" s="80"/>
      <c r="D9" s="80"/>
      <c r="E9" s="80"/>
      <c r="F9" s="80"/>
      <c r="G9" s="80"/>
      <c r="H9" s="80"/>
      <c r="I9" s="80"/>
      <c r="J9" s="80"/>
      <c r="K9" s="80"/>
      <c r="L9" s="80"/>
      <c r="M9" s="80"/>
      <c r="N9" s="80"/>
      <c r="O9" s="80"/>
      <c r="P9" s="80"/>
    </row>
    <row r="10" spans="1:16">
      <c r="A10" s="83" t="s">
        <v>428</v>
      </c>
      <c r="B10" s="80" t="s">
        <v>429</v>
      </c>
      <c r="C10" s="80"/>
      <c r="D10" s="80"/>
      <c r="E10" s="80"/>
      <c r="F10" s="80"/>
      <c r="G10" s="80"/>
      <c r="H10" s="80"/>
      <c r="I10" s="84"/>
      <c r="J10" s="80"/>
      <c r="K10" s="80"/>
      <c r="L10" s="80"/>
      <c r="M10" s="80"/>
      <c r="N10" s="80"/>
      <c r="O10" s="80"/>
      <c r="P10" s="80"/>
    </row>
    <row r="11" spans="1:16">
      <c r="A11" s="83"/>
      <c r="B11" s="80"/>
      <c r="C11" s="80"/>
      <c r="D11" s="80"/>
      <c r="E11" s="80"/>
      <c r="F11" s="80"/>
      <c r="G11" s="80"/>
      <c r="H11" s="80"/>
      <c r="I11" s="84"/>
      <c r="J11" s="80"/>
      <c r="K11" s="80"/>
      <c r="L11" s="80"/>
      <c r="M11" s="80"/>
      <c r="N11" s="80"/>
      <c r="O11" s="80"/>
      <c r="P11" s="80"/>
    </row>
    <row r="12" spans="1:16">
      <c r="A12" s="83" t="s">
        <v>430</v>
      </c>
      <c r="B12" s="80" t="s">
        <v>579</v>
      </c>
      <c r="C12" s="80"/>
      <c r="D12" s="80"/>
      <c r="E12" s="80"/>
      <c r="F12" s="80"/>
      <c r="G12" s="80"/>
      <c r="H12" s="80"/>
      <c r="I12" s="80"/>
      <c r="J12" s="80"/>
      <c r="K12" s="80"/>
      <c r="L12" s="80"/>
      <c r="M12" s="80"/>
      <c r="N12" s="80"/>
      <c r="O12" s="80"/>
      <c r="P12" s="80"/>
    </row>
    <row r="13" spans="1:16">
      <c r="A13" s="80"/>
      <c r="B13" s="80"/>
      <c r="C13" s="80"/>
      <c r="D13" s="80"/>
      <c r="E13" s="80"/>
      <c r="F13" s="80"/>
      <c r="G13" s="80"/>
      <c r="H13" s="80"/>
      <c r="I13" s="80"/>
      <c r="J13" s="80"/>
      <c r="K13" s="80"/>
      <c r="L13" s="80"/>
      <c r="M13" s="80"/>
      <c r="N13" s="80"/>
      <c r="O13" s="80"/>
      <c r="P13" s="80"/>
    </row>
    <row r="14" spans="1:16">
      <c r="A14" s="83" t="s">
        <v>431</v>
      </c>
      <c r="B14" s="80" t="s">
        <v>574</v>
      </c>
      <c r="C14" s="80"/>
      <c r="D14" s="80"/>
      <c r="E14" s="80"/>
      <c r="F14" s="80"/>
      <c r="G14" s="80"/>
      <c r="H14" s="80"/>
      <c r="I14" s="80"/>
      <c r="J14" s="80"/>
      <c r="K14" s="80"/>
      <c r="L14" s="80"/>
      <c r="M14" s="80"/>
      <c r="N14" s="80"/>
      <c r="O14" s="80"/>
      <c r="P14" s="80"/>
    </row>
    <row r="15" spans="1:16">
      <c r="A15" s="80"/>
      <c r="B15" s="80"/>
      <c r="C15" s="80"/>
      <c r="D15" s="80"/>
      <c r="E15" s="80"/>
      <c r="F15" s="80"/>
      <c r="G15" s="80"/>
      <c r="H15" s="80"/>
      <c r="I15" s="80"/>
      <c r="J15" s="80"/>
      <c r="K15" s="80"/>
      <c r="L15" s="80"/>
      <c r="M15" s="80"/>
      <c r="N15" s="80"/>
      <c r="O15" s="80"/>
      <c r="P15" s="80"/>
    </row>
    <row r="16" spans="1:16">
      <c r="A16" s="83" t="s">
        <v>432</v>
      </c>
      <c r="B16" s="80" t="s">
        <v>612</v>
      </c>
      <c r="C16" s="80"/>
      <c r="D16" s="80"/>
      <c r="E16" s="80"/>
      <c r="F16" s="80"/>
      <c r="G16" s="80"/>
      <c r="H16" s="80"/>
      <c r="I16" s="80"/>
      <c r="J16" s="80"/>
      <c r="K16" s="80"/>
      <c r="L16" s="80"/>
      <c r="M16" s="80"/>
      <c r="N16" s="80"/>
      <c r="O16" s="80"/>
      <c r="P16" s="80"/>
    </row>
    <row r="17" spans="1:16">
      <c r="A17" s="80"/>
      <c r="B17" s="80"/>
      <c r="C17" s="80" t="s">
        <v>618</v>
      </c>
      <c r="D17" s="80"/>
      <c r="E17" s="80"/>
      <c r="F17" s="80"/>
      <c r="G17" s="80"/>
      <c r="H17" s="80"/>
      <c r="I17" s="80"/>
      <c r="J17" s="80"/>
      <c r="K17" s="80"/>
      <c r="L17" s="80"/>
      <c r="M17" s="80"/>
      <c r="N17" s="80"/>
      <c r="O17" s="80"/>
      <c r="P17" s="80"/>
    </row>
    <row r="18" spans="1:16">
      <c r="A18" s="80"/>
      <c r="B18" s="80"/>
      <c r="C18" s="80" t="s">
        <v>583</v>
      </c>
      <c r="D18" s="80"/>
      <c r="E18" s="80"/>
      <c r="F18" s="80"/>
      <c r="G18" s="80"/>
      <c r="H18" s="80"/>
      <c r="I18" s="80"/>
      <c r="J18" s="80"/>
      <c r="K18" s="80"/>
      <c r="L18" s="80"/>
      <c r="M18" s="80"/>
      <c r="N18" s="80"/>
      <c r="O18" s="80"/>
      <c r="P18" s="80"/>
    </row>
    <row r="19" spans="1:16">
      <c r="A19" s="80"/>
      <c r="B19" s="80"/>
      <c r="C19" s="80"/>
      <c r="D19" s="80"/>
      <c r="E19" s="80"/>
      <c r="F19" s="80"/>
      <c r="G19" s="80"/>
      <c r="H19" s="80"/>
      <c r="I19" s="80"/>
      <c r="J19" s="80"/>
      <c r="K19" s="80"/>
      <c r="L19" s="80"/>
      <c r="M19" s="80"/>
      <c r="N19" s="80"/>
      <c r="O19" s="80"/>
      <c r="P19" s="80"/>
    </row>
    <row r="20" spans="1:16">
      <c r="A20" s="83" t="s">
        <v>433</v>
      </c>
      <c r="B20" s="80" t="s">
        <v>582</v>
      </c>
      <c r="C20" s="80"/>
      <c r="D20" s="80"/>
      <c r="E20" s="80"/>
      <c r="F20" s="80"/>
      <c r="G20" s="80"/>
      <c r="H20" s="80"/>
      <c r="I20" s="80"/>
      <c r="J20" s="80"/>
      <c r="K20" s="80"/>
      <c r="L20" s="80"/>
      <c r="M20" s="80"/>
      <c r="N20" s="80"/>
      <c r="O20" s="80"/>
      <c r="P20" s="80"/>
    </row>
    <row r="21" spans="1:16">
      <c r="A21" s="80"/>
      <c r="B21" s="80"/>
      <c r="C21" s="80"/>
      <c r="D21" s="80"/>
      <c r="E21" s="80"/>
      <c r="F21" s="80"/>
      <c r="G21" s="80"/>
      <c r="H21" s="80"/>
      <c r="I21" s="80"/>
      <c r="J21" s="80"/>
      <c r="K21" s="80"/>
      <c r="L21" s="80"/>
      <c r="M21" s="80"/>
      <c r="N21" s="80"/>
      <c r="O21" s="80"/>
      <c r="P21" s="80"/>
    </row>
    <row r="22" spans="1:16">
      <c r="A22" s="83" t="s">
        <v>434</v>
      </c>
      <c r="B22" s="80" t="s">
        <v>585</v>
      </c>
      <c r="C22" s="80"/>
      <c r="D22" s="80"/>
      <c r="E22" s="80"/>
      <c r="F22" s="80"/>
      <c r="G22" s="80"/>
      <c r="H22" s="80"/>
      <c r="I22" s="80"/>
      <c r="J22" s="80"/>
      <c r="K22" s="80"/>
      <c r="L22" s="80"/>
      <c r="M22" s="80"/>
      <c r="N22" s="80"/>
      <c r="O22" s="80"/>
      <c r="P22" s="80"/>
    </row>
    <row r="23" spans="1:16">
      <c r="A23" s="83"/>
      <c r="B23" s="80"/>
      <c r="C23" s="80"/>
      <c r="D23" s="80"/>
      <c r="E23" s="80"/>
      <c r="F23" s="80"/>
      <c r="G23" s="80"/>
      <c r="H23" s="80"/>
      <c r="I23" s="80"/>
      <c r="J23" s="80"/>
      <c r="K23" s="80"/>
      <c r="L23" s="80"/>
      <c r="M23" s="80"/>
      <c r="N23" s="80"/>
      <c r="O23" s="80"/>
      <c r="P23" s="80"/>
    </row>
    <row r="24" spans="1:16">
      <c r="A24" s="83" t="s">
        <v>435</v>
      </c>
      <c r="B24" s="80" t="s">
        <v>617</v>
      </c>
      <c r="C24" s="80"/>
      <c r="D24" s="80"/>
      <c r="E24" s="80"/>
      <c r="F24" s="80"/>
      <c r="G24" s="80"/>
      <c r="H24" s="80"/>
      <c r="I24" s="80"/>
      <c r="J24" s="80"/>
      <c r="K24" s="80"/>
      <c r="L24" s="80"/>
      <c r="M24" s="80"/>
      <c r="N24" s="80"/>
      <c r="O24" s="80"/>
      <c r="P24" s="80"/>
    </row>
    <row r="25" spans="1:16">
      <c r="A25" s="83"/>
      <c r="B25" s="80"/>
      <c r="C25" s="80"/>
      <c r="D25" s="80"/>
      <c r="E25" s="80"/>
      <c r="F25" s="80"/>
      <c r="G25" s="80"/>
      <c r="H25" s="80"/>
      <c r="I25" s="80"/>
      <c r="J25" s="80"/>
      <c r="K25" s="80"/>
      <c r="L25" s="80"/>
      <c r="M25" s="80"/>
      <c r="N25" s="80"/>
      <c r="O25" s="80"/>
      <c r="P25" s="80"/>
    </row>
    <row r="26" spans="1:16">
      <c r="A26" s="83" t="s">
        <v>482</v>
      </c>
      <c r="B26" s="80" t="s">
        <v>616</v>
      </c>
      <c r="C26" s="80"/>
      <c r="D26" s="80"/>
      <c r="E26" s="80"/>
      <c r="F26" s="80"/>
      <c r="G26" s="80"/>
      <c r="H26" s="80"/>
      <c r="I26" s="80"/>
      <c r="J26" s="80"/>
      <c r="K26" s="80"/>
      <c r="L26" s="80"/>
      <c r="M26" s="80"/>
      <c r="N26" s="80"/>
      <c r="O26" s="80"/>
      <c r="P26" s="80"/>
    </row>
    <row r="27" spans="1:16">
      <c r="A27" s="80"/>
      <c r="B27" s="80"/>
      <c r="C27" s="80"/>
      <c r="D27" s="80"/>
      <c r="E27" s="80"/>
      <c r="F27" s="80"/>
      <c r="G27" s="80"/>
      <c r="H27" s="80"/>
      <c r="I27" s="80"/>
      <c r="J27" s="80"/>
      <c r="K27" s="80"/>
      <c r="L27" s="80"/>
      <c r="M27" s="80"/>
      <c r="N27" s="80"/>
      <c r="O27" s="80"/>
      <c r="P27" s="80"/>
    </row>
    <row r="28" spans="1:16">
      <c r="A28" s="83" t="s">
        <v>436</v>
      </c>
      <c r="B28" s="80" t="s">
        <v>581</v>
      </c>
      <c r="C28" s="80"/>
      <c r="D28" s="80"/>
      <c r="E28" s="80"/>
      <c r="F28" s="80"/>
      <c r="G28" s="80"/>
      <c r="H28" s="80"/>
      <c r="I28" s="80"/>
      <c r="J28" s="80"/>
      <c r="K28" s="80"/>
      <c r="L28" s="80"/>
      <c r="M28" s="80"/>
      <c r="N28" s="80"/>
      <c r="O28" s="80"/>
      <c r="P28" s="80"/>
    </row>
    <row r="29" spans="1:16">
      <c r="A29" s="80"/>
      <c r="B29" s="80"/>
      <c r="C29" s="80"/>
      <c r="D29" s="80"/>
      <c r="E29" s="80"/>
      <c r="F29" s="80"/>
      <c r="G29" s="80"/>
      <c r="H29" s="80"/>
      <c r="I29" s="80"/>
      <c r="J29" s="80"/>
      <c r="K29" s="80"/>
      <c r="L29" s="80"/>
      <c r="M29" s="80"/>
      <c r="N29" s="80"/>
      <c r="O29" s="80"/>
      <c r="P29" s="80"/>
    </row>
    <row r="30" spans="1:16">
      <c r="A30" s="92" t="s">
        <v>598</v>
      </c>
      <c r="B30" s="80"/>
      <c r="C30" s="80"/>
      <c r="D30" s="80"/>
      <c r="E30" s="80"/>
      <c r="F30" s="80"/>
      <c r="G30" s="80"/>
      <c r="H30" s="80"/>
      <c r="I30" s="80"/>
      <c r="J30" s="80"/>
      <c r="K30" s="80"/>
      <c r="L30" s="80"/>
      <c r="M30" s="80"/>
      <c r="N30" s="80"/>
      <c r="O30" s="80"/>
      <c r="P30" s="80"/>
    </row>
    <row r="31" spans="1:16">
      <c r="A31" s="83"/>
      <c r="B31" s="80" t="s">
        <v>468</v>
      </c>
      <c r="C31" s="80"/>
      <c r="D31" s="80"/>
      <c r="E31" s="80"/>
      <c r="F31" s="80"/>
      <c r="G31" s="80"/>
      <c r="H31" s="80"/>
      <c r="I31" s="80"/>
      <c r="J31" s="80"/>
      <c r="K31" s="80"/>
      <c r="L31" s="80"/>
      <c r="M31" s="80"/>
      <c r="N31" s="80"/>
      <c r="O31" s="80"/>
    </row>
    <row r="32" spans="1:16">
      <c r="A32" s="80"/>
      <c r="B32" s="80"/>
      <c r="C32" s="80" t="s">
        <v>584</v>
      </c>
      <c r="D32" s="80"/>
      <c r="E32" s="80"/>
      <c r="F32" s="80"/>
      <c r="G32" s="80"/>
      <c r="H32" s="80"/>
      <c r="I32" s="80"/>
      <c r="J32" s="80"/>
      <c r="K32" s="80"/>
      <c r="L32" s="80"/>
      <c r="M32" s="80"/>
      <c r="N32" s="80"/>
      <c r="O32" s="80"/>
    </row>
    <row r="33" spans="1:15">
      <c r="A33" s="83"/>
      <c r="B33" s="80"/>
      <c r="C33" s="80"/>
      <c r="D33" s="80"/>
      <c r="E33" s="80"/>
      <c r="F33" s="80"/>
      <c r="G33" s="80"/>
      <c r="H33" s="80"/>
      <c r="I33" s="80"/>
      <c r="J33" s="80"/>
      <c r="K33" s="80"/>
      <c r="L33" s="80"/>
      <c r="M33" s="80"/>
      <c r="N33" s="80"/>
      <c r="O33" s="80"/>
    </row>
    <row r="34" spans="1:15" ht="15" customHeight="1">
      <c r="A34" s="85"/>
      <c r="B34" s="86"/>
      <c r="C34" s="80"/>
      <c r="D34" s="80"/>
      <c r="E34" s="80"/>
      <c r="F34" s="80"/>
      <c r="G34" s="80"/>
      <c r="H34" s="80"/>
      <c r="I34" s="80"/>
      <c r="J34" s="80"/>
      <c r="K34" s="80"/>
      <c r="L34" s="80"/>
      <c r="M34" s="80"/>
      <c r="N34" s="80"/>
      <c r="O34" s="80"/>
    </row>
    <row r="35" spans="1:15" ht="15" customHeight="1">
      <c r="A35" s="83"/>
      <c r="B35" s="86"/>
      <c r="C35" s="80"/>
      <c r="D35" s="80"/>
      <c r="E35" s="80"/>
      <c r="F35" s="80"/>
      <c r="G35" s="80"/>
      <c r="H35" s="80"/>
      <c r="I35" s="80"/>
      <c r="J35" s="80"/>
      <c r="K35" s="80"/>
      <c r="L35" s="80"/>
      <c r="M35" s="80"/>
      <c r="N35" s="80"/>
      <c r="O35" s="80"/>
    </row>
    <row r="36" spans="1:15">
      <c r="A36" s="80"/>
      <c r="B36" s="80"/>
      <c r="C36" s="80"/>
      <c r="D36" s="80"/>
      <c r="E36" s="80"/>
      <c r="F36" s="80"/>
      <c r="G36" s="80"/>
      <c r="H36" s="80"/>
      <c r="I36" s="80"/>
      <c r="J36" s="80"/>
      <c r="K36" s="80"/>
      <c r="L36" s="80"/>
      <c r="M36" s="80"/>
      <c r="N36" s="80"/>
      <c r="O36" s="80"/>
    </row>
    <row r="37" spans="1:15">
      <c r="A37" s="80"/>
      <c r="B37" s="80"/>
      <c r="C37" s="80"/>
      <c r="D37" s="80"/>
      <c r="E37" s="80"/>
      <c r="F37" s="80"/>
      <c r="G37" s="80"/>
      <c r="H37" s="80"/>
      <c r="I37" s="80"/>
      <c r="J37" s="80"/>
      <c r="K37" s="80"/>
      <c r="L37" s="80"/>
      <c r="M37" s="80"/>
      <c r="N37" s="80"/>
      <c r="O37" s="80"/>
    </row>
  </sheetData>
  <pageMargins left="0.7" right="0.7" top="0.75" bottom="0.75" header="0.3" footer="0.3"/>
  <pageSetup scale="76" orientation="landscape"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topLeftCell="A4" zoomScaleNormal="100" workbookViewId="0">
      <selection activeCell="H8" sqref="H8"/>
    </sheetView>
  </sheetViews>
  <sheetFormatPr defaultRowHeight="15"/>
  <cols>
    <col min="1" max="1" width="9.140625" style="15"/>
    <col min="2" max="2" width="9.140625" style="15" customWidth="1"/>
    <col min="3" max="3" width="39.42578125" style="15" bestFit="1" customWidth="1"/>
    <col min="4" max="4" width="6.5703125" style="15" bestFit="1" customWidth="1"/>
    <col min="5" max="5" width="11.42578125" style="15" bestFit="1" customWidth="1"/>
    <col min="6" max="6" width="27.5703125" style="15" bestFit="1" customWidth="1"/>
    <col min="7" max="14" width="9.140625" style="15"/>
    <col min="15" max="15" width="24.5703125" style="15" customWidth="1"/>
    <col min="16" max="16384" width="9.140625" style="15"/>
  </cols>
  <sheetData>
    <row r="1" spans="1:16">
      <c r="A1" s="80"/>
      <c r="B1" s="80"/>
      <c r="C1" s="80"/>
      <c r="D1" s="80"/>
      <c r="E1" s="80"/>
      <c r="F1" s="80"/>
      <c r="G1" s="80"/>
      <c r="H1" s="80"/>
      <c r="I1" s="80"/>
      <c r="J1" s="80"/>
      <c r="K1" s="80"/>
      <c r="L1" s="80"/>
      <c r="M1" s="80"/>
      <c r="N1" s="80"/>
      <c r="O1" s="80"/>
      <c r="P1" s="80"/>
    </row>
    <row r="2" spans="1:16" ht="30" customHeight="1">
      <c r="A2" s="80"/>
      <c r="B2" s="81" t="s">
        <v>469</v>
      </c>
      <c r="C2" s="80"/>
      <c r="D2" s="80"/>
      <c r="E2" s="80"/>
      <c r="F2" s="80"/>
      <c r="G2" s="80"/>
      <c r="H2" s="80"/>
      <c r="I2" s="80"/>
      <c r="J2" s="80"/>
      <c r="K2" s="80"/>
      <c r="L2" s="80"/>
      <c r="M2" s="80"/>
      <c r="N2" s="80"/>
      <c r="O2" s="80"/>
      <c r="P2" s="80"/>
    </row>
    <row r="3" spans="1:16">
      <c r="A3" s="80"/>
      <c r="B3" s="80"/>
      <c r="C3" s="80"/>
      <c r="D3" s="80"/>
      <c r="E3" s="80"/>
      <c r="F3" s="80"/>
      <c r="G3" s="80"/>
      <c r="H3" s="80"/>
      <c r="I3" s="80"/>
      <c r="J3" s="80"/>
      <c r="K3" s="80"/>
      <c r="L3" s="80"/>
      <c r="M3" s="80"/>
      <c r="N3" s="80"/>
      <c r="O3" s="80"/>
      <c r="P3" s="80"/>
    </row>
    <row r="4" spans="1:16">
      <c r="A4" s="80"/>
      <c r="B4" s="80"/>
      <c r="C4" s="80"/>
      <c r="D4" s="80"/>
      <c r="E4" s="80"/>
      <c r="F4" s="80"/>
      <c r="G4" s="80"/>
      <c r="H4" s="80"/>
      <c r="I4" s="80"/>
      <c r="J4" s="80"/>
      <c r="K4" s="80"/>
      <c r="L4" s="80"/>
      <c r="M4" s="80"/>
      <c r="N4" s="80"/>
      <c r="O4" s="80"/>
      <c r="P4" s="80"/>
    </row>
    <row r="5" spans="1:16">
      <c r="A5" s="80"/>
      <c r="B5" s="80"/>
      <c r="C5" s="80"/>
      <c r="D5" s="80"/>
      <c r="E5" s="80"/>
      <c r="F5" s="80"/>
      <c r="G5" s="80"/>
      <c r="H5" s="80"/>
      <c r="I5" s="80"/>
      <c r="J5" s="80"/>
      <c r="K5" s="80"/>
      <c r="L5" s="80"/>
      <c r="M5" s="80"/>
      <c r="N5" s="80"/>
      <c r="O5" s="80"/>
      <c r="P5" s="80"/>
    </row>
    <row r="6" spans="1:16">
      <c r="A6" s="80"/>
      <c r="B6" s="80"/>
      <c r="C6" s="80"/>
      <c r="D6" s="80"/>
      <c r="E6" s="80"/>
      <c r="F6" s="80"/>
      <c r="G6" s="80"/>
      <c r="H6" s="80"/>
      <c r="I6" s="80"/>
      <c r="J6" s="80"/>
      <c r="K6" s="80"/>
      <c r="L6" s="80"/>
      <c r="M6" s="80"/>
      <c r="N6" s="80"/>
      <c r="O6" s="80"/>
      <c r="P6" s="80"/>
    </row>
    <row r="7" spans="1:16">
      <c r="A7" s="80"/>
      <c r="B7" s="80"/>
      <c r="C7" s="80"/>
      <c r="D7" s="80"/>
      <c r="E7" s="80"/>
      <c r="F7" s="80"/>
      <c r="G7" s="80"/>
      <c r="H7" s="82"/>
      <c r="I7" s="80"/>
      <c r="J7" s="80"/>
      <c r="K7" s="80"/>
      <c r="L7" s="80"/>
      <c r="M7" s="80"/>
      <c r="N7" s="80"/>
      <c r="P7" s="80"/>
    </row>
    <row r="8" spans="1:16">
      <c r="A8" s="80"/>
      <c r="B8" s="80"/>
      <c r="C8" s="80"/>
      <c r="D8" s="80"/>
      <c r="E8" s="80"/>
      <c r="F8" s="80"/>
      <c r="G8" s="80"/>
      <c r="H8" s="80"/>
      <c r="I8" s="80"/>
      <c r="J8" s="80"/>
      <c r="K8" s="80"/>
      <c r="L8" s="80"/>
      <c r="M8" s="80"/>
      <c r="N8" s="80"/>
      <c r="O8" s="80"/>
      <c r="P8" s="80"/>
    </row>
    <row r="9" spans="1:16">
      <c r="A9" s="80"/>
      <c r="B9" s="103" t="s">
        <v>470</v>
      </c>
      <c r="C9" s="80"/>
      <c r="D9" s="80"/>
      <c r="E9" s="80"/>
      <c r="F9" s="80"/>
      <c r="G9" s="80"/>
      <c r="H9" s="80"/>
      <c r="I9" s="80"/>
      <c r="J9" s="80"/>
      <c r="K9" s="80"/>
      <c r="L9" s="80"/>
      <c r="M9" s="80"/>
      <c r="N9" s="80"/>
      <c r="O9" s="80"/>
      <c r="P9" s="80"/>
    </row>
    <row r="10" spans="1:16">
      <c r="A10" s="80"/>
      <c r="B10" s="80" t="s">
        <v>471</v>
      </c>
      <c r="C10" s="80"/>
      <c r="D10" s="80"/>
      <c r="E10" s="80"/>
      <c r="F10" s="80"/>
      <c r="G10" s="80"/>
      <c r="H10" s="80"/>
      <c r="I10" s="80"/>
      <c r="J10" s="80"/>
      <c r="K10" s="80"/>
      <c r="L10" s="80"/>
      <c r="M10" s="80"/>
      <c r="N10" s="80"/>
      <c r="O10" s="80"/>
      <c r="P10" s="80"/>
    </row>
    <row r="11" spans="1:16">
      <c r="A11" s="80"/>
      <c r="B11" s="80" t="s">
        <v>472</v>
      </c>
      <c r="C11" s="80"/>
      <c r="D11" s="80"/>
      <c r="E11" s="80"/>
      <c r="F11" s="80"/>
      <c r="G11" s="80"/>
      <c r="H11" s="80"/>
      <c r="I11" s="80"/>
      <c r="J11" s="80"/>
      <c r="K11" s="80"/>
      <c r="L11" s="80"/>
      <c r="M11" s="80"/>
      <c r="N11" s="80"/>
      <c r="O11" s="80"/>
      <c r="P11" s="80"/>
    </row>
    <row r="12" spans="1:16">
      <c r="A12" s="80"/>
      <c r="B12" s="80" t="s">
        <v>473</v>
      </c>
      <c r="C12" s="80"/>
      <c r="D12" s="80"/>
      <c r="E12" s="80"/>
      <c r="F12" s="80"/>
      <c r="G12" s="80"/>
      <c r="H12" s="80"/>
      <c r="I12" s="80"/>
      <c r="J12" s="80"/>
      <c r="K12" s="80"/>
      <c r="L12" s="80"/>
      <c r="M12" s="80"/>
      <c r="N12" s="80"/>
      <c r="O12" s="80"/>
      <c r="P12" s="80"/>
    </row>
    <row r="13" spans="1:16">
      <c r="A13" s="80"/>
      <c r="B13" s="80"/>
      <c r="C13" s="80"/>
      <c r="D13" s="80"/>
      <c r="E13" s="80"/>
      <c r="F13" s="80"/>
      <c r="G13" s="80"/>
      <c r="H13" s="80"/>
      <c r="I13" s="80"/>
      <c r="J13" s="80"/>
      <c r="K13" s="80"/>
      <c r="L13" s="80"/>
      <c r="M13" s="80"/>
      <c r="N13" s="80"/>
      <c r="O13" s="80"/>
      <c r="P13" s="80"/>
    </row>
    <row r="14" spans="1:16">
      <c r="A14" s="80"/>
      <c r="B14" s="104" t="s">
        <v>474</v>
      </c>
      <c r="C14" s="80"/>
      <c r="D14" s="80"/>
      <c r="E14" s="80"/>
      <c r="F14" s="80"/>
      <c r="G14" s="80"/>
      <c r="H14" s="80"/>
      <c r="I14" s="80"/>
      <c r="J14" s="80"/>
      <c r="K14" s="80"/>
      <c r="L14" s="80"/>
      <c r="M14" s="80"/>
      <c r="N14" s="80"/>
      <c r="O14" s="80"/>
      <c r="P14" s="80"/>
    </row>
    <row r="15" spans="1:16">
      <c r="A15" s="80"/>
      <c r="B15" s="80"/>
      <c r="C15" s="80"/>
      <c r="D15" s="80"/>
      <c r="E15" s="80"/>
      <c r="F15" s="80"/>
      <c r="G15" s="80"/>
      <c r="H15" s="80"/>
      <c r="I15" s="80"/>
      <c r="J15" s="80"/>
      <c r="K15" s="80"/>
      <c r="L15" s="80"/>
      <c r="M15" s="80"/>
      <c r="N15" s="80"/>
      <c r="O15" s="80"/>
      <c r="P15" s="80"/>
    </row>
    <row r="16" spans="1:16">
      <c r="A16" s="83" t="s">
        <v>428</v>
      </c>
      <c r="B16" s="80" t="s">
        <v>575</v>
      </c>
      <c r="C16" s="80"/>
      <c r="D16" s="80"/>
      <c r="E16" s="80"/>
      <c r="F16" s="80"/>
      <c r="G16" s="80"/>
      <c r="H16" s="80"/>
      <c r="I16" s="84"/>
      <c r="J16" s="80"/>
      <c r="K16" s="80"/>
      <c r="L16" s="80"/>
      <c r="M16" s="80"/>
      <c r="N16" s="80"/>
      <c r="O16" s="80"/>
      <c r="P16" s="80"/>
    </row>
    <row r="17" spans="1:16">
      <c r="A17" s="83"/>
      <c r="B17" s="80"/>
      <c r="C17" s="80"/>
      <c r="D17" s="80"/>
      <c r="E17" s="80"/>
      <c r="F17" s="80"/>
      <c r="G17" s="80"/>
      <c r="H17" s="80"/>
      <c r="I17" s="84"/>
      <c r="J17" s="80"/>
      <c r="K17" s="80"/>
      <c r="L17" s="80"/>
      <c r="M17" s="80"/>
      <c r="N17" s="80"/>
      <c r="O17" s="80"/>
      <c r="P17" s="80"/>
    </row>
    <row r="18" spans="1:16">
      <c r="A18" s="83" t="s">
        <v>430</v>
      </c>
      <c r="B18" s="105" t="s">
        <v>475</v>
      </c>
      <c r="C18" s="80"/>
      <c r="D18" s="80"/>
      <c r="E18" s="80"/>
      <c r="F18" s="80"/>
      <c r="G18" s="80"/>
      <c r="H18" s="80"/>
      <c r="I18" s="84"/>
      <c r="J18" s="80"/>
      <c r="K18" s="80"/>
      <c r="L18" s="80"/>
      <c r="M18" s="80"/>
      <c r="N18" s="80"/>
      <c r="O18" s="80"/>
      <c r="P18" s="80"/>
    </row>
    <row r="19" spans="1:16">
      <c r="A19" s="83"/>
      <c r="B19" s="86"/>
      <c r="D19" s="80"/>
      <c r="E19" s="80"/>
      <c r="F19" s="80"/>
      <c r="G19" s="80"/>
      <c r="H19" s="80"/>
      <c r="I19" s="80"/>
      <c r="J19" s="80"/>
      <c r="K19" s="80"/>
      <c r="L19" s="80"/>
      <c r="M19" s="80"/>
      <c r="N19" s="80"/>
      <c r="O19" s="80"/>
      <c r="P19" s="80"/>
    </row>
    <row r="20" spans="1:16">
      <c r="A20" s="83" t="s">
        <v>431</v>
      </c>
      <c r="B20" s="105" t="s">
        <v>476</v>
      </c>
      <c r="C20" s="80"/>
      <c r="D20" s="80"/>
      <c r="E20" s="80"/>
      <c r="F20" s="80"/>
      <c r="G20" s="80"/>
      <c r="H20" s="80"/>
      <c r="I20" s="80"/>
      <c r="J20" s="80"/>
      <c r="K20" s="80"/>
      <c r="L20" s="80"/>
      <c r="M20" s="80"/>
      <c r="N20" s="80"/>
      <c r="O20" s="80"/>
      <c r="P20" s="80"/>
    </row>
    <row r="21" spans="1:16">
      <c r="A21" s="80"/>
      <c r="B21" s="86"/>
      <c r="C21" s="80"/>
      <c r="D21" s="80"/>
      <c r="E21" s="80"/>
      <c r="F21" s="80"/>
      <c r="G21" s="80"/>
      <c r="H21" s="80"/>
      <c r="I21" s="80"/>
      <c r="J21" s="80"/>
      <c r="K21" s="80"/>
      <c r="L21" s="80"/>
      <c r="M21" s="80"/>
      <c r="N21" s="80"/>
      <c r="O21" s="80"/>
      <c r="P21" s="80"/>
    </row>
    <row r="22" spans="1:16">
      <c r="A22" s="83" t="s">
        <v>432</v>
      </c>
      <c r="B22" s="105" t="s">
        <v>477</v>
      </c>
      <c r="C22" s="80"/>
      <c r="D22" s="80"/>
      <c r="E22" s="80"/>
      <c r="F22" s="80"/>
      <c r="G22" s="80"/>
      <c r="H22" s="80"/>
      <c r="I22" s="80"/>
      <c r="J22" s="80"/>
      <c r="K22" s="80"/>
      <c r="L22" s="80"/>
      <c r="M22" s="80"/>
      <c r="N22" s="80"/>
      <c r="O22" s="80"/>
      <c r="P22" s="80"/>
    </row>
    <row r="23" spans="1:16">
      <c r="A23" s="80"/>
      <c r="B23" s="106" t="s">
        <v>478</v>
      </c>
      <c r="C23" s="80"/>
      <c r="D23" s="80"/>
      <c r="E23" s="80"/>
      <c r="F23" s="80"/>
      <c r="G23" s="80"/>
      <c r="H23" s="80"/>
      <c r="I23" s="80"/>
      <c r="J23" s="80"/>
      <c r="K23" s="80"/>
      <c r="L23" s="80"/>
      <c r="M23" s="80"/>
      <c r="N23" s="80"/>
      <c r="O23" s="80"/>
      <c r="P23" s="80"/>
    </row>
    <row r="24" spans="1:16">
      <c r="A24" s="80"/>
      <c r="B24" s="86"/>
      <c r="C24" s="80"/>
      <c r="D24" s="80"/>
      <c r="E24" s="80"/>
      <c r="F24" s="80"/>
      <c r="G24" s="80"/>
      <c r="H24" s="80"/>
      <c r="I24" s="80"/>
      <c r="J24" s="80"/>
      <c r="K24" s="80"/>
      <c r="L24" s="80"/>
      <c r="M24" s="80"/>
      <c r="N24" s="80"/>
      <c r="O24" s="80"/>
      <c r="P24" s="80"/>
    </row>
    <row r="25" spans="1:16">
      <c r="A25" s="83" t="s">
        <v>433</v>
      </c>
      <c r="B25" s="105" t="s">
        <v>479</v>
      </c>
      <c r="C25" s="80"/>
      <c r="D25" s="80"/>
      <c r="E25" s="80"/>
      <c r="F25" s="80"/>
      <c r="G25" s="80"/>
      <c r="H25" s="80"/>
      <c r="I25" s="80"/>
      <c r="J25" s="80"/>
      <c r="K25" s="80"/>
      <c r="L25" s="80"/>
      <c r="M25" s="80"/>
      <c r="N25" s="80"/>
      <c r="O25" s="80"/>
      <c r="P25" s="80"/>
    </row>
    <row r="26" spans="1:16">
      <c r="A26" s="80"/>
      <c r="B26" s="86" t="s">
        <v>480</v>
      </c>
      <c r="C26" s="80"/>
      <c r="D26" s="80"/>
      <c r="E26" s="80"/>
      <c r="F26" s="80"/>
      <c r="G26" s="80"/>
      <c r="H26" s="80"/>
      <c r="I26" s="80"/>
      <c r="J26" s="80"/>
      <c r="K26" s="80"/>
      <c r="L26" s="80"/>
      <c r="M26" s="80"/>
      <c r="N26" s="80"/>
      <c r="O26" s="80"/>
      <c r="P26" s="80"/>
    </row>
    <row r="27" spans="1:16">
      <c r="A27" s="80"/>
      <c r="B27" s="86"/>
      <c r="C27" s="80"/>
      <c r="D27" s="80"/>
      <c r="E27" s="80"/>
      <c r="F27" s="80"/>
      <c r="G27" s="80"/>
      <c r="H27" s="80"/>
      <c r="I27" s="80"/>
      <c r="J27" s="80"/>
      <c r="K27" s="80"/>
      <c r="L27" s="80"/>
      <c r="M27" s="80"/>
      <c r="N27" s="80"/>
      <c r="O27" s="80"/>
      <c r="P27" s="80"/>
    </row>
    <row r="28" spans="1:16">
      <c r="A28" s="83" t="s">
        <v>434</v>
      </c>
      <c r="B28" s="105" t="s">
        <v>614</v>
      </c>
      <c r="C28" s="80"/>
      <c r="D28" s="80"/>
      <c r="E28" s="80"/>
      <c r="F28" s="80"/>
      <c r="G28" s="80"/>
      <c r="H28" s="80"/>
      <c r="I28" s="80"/>
      <c r="J28" s="80"/>
      <c r="K28" s="80"/>
      <c r="L28" s="80"/>
      <c r="M28" s="80"/>
      <c r="N28" s="80"/>
      <c r="O28" s="80"/>
      <c r="P28" s="80"/>
    </row>
    <row r="29" spans="1:16">
      <c r="A29" s="80"/>
      <c r="B29" s="86"/>
      <c r="C29" s="80"/>
      <c r="D29" s="80"/>
      <c r="E29" s="80"/>
      <c r="F29" s="80"/>
      <c r="G29" s="80"/>
      <c r="H29" s="80"/>
      <c r="I29" s="80"/>
      <c r="J29" s="80"/>
      <c r="K29" s="80"/>
      <c r="L29" s="80"/>
      <c r="M29" s="80"/>
      <c r="N29" s="80"/>
      <c r="O29" s="80"/>
      <c r="P29" s="80"/>
    </row>
    <row r="30" spans="1:16">
      <c r="A30" s="83" t="s">
        <v>435</v>
      </c>
      <c r="B30" s="105" t="s">
        <v>481</v>
      </c>
      <c r="C30" s="80"/>
      <c r="D30" s="80"/>
      <c r="E30" s="80"/>
      <c r="F30" s="80"/>
      <c r="G30" s="80"/>
      <c r="H30" s="80"/>
      <c r="I30" s="80"/>
      <c r="J30" s="80"/>
      <c r="K30" s="80"/>
      <c r="L30" s="80"/>
      <c r="M30" s="80"/>
      <c r="N30" s="80"/>
      <c r="O30" s="80"/>
      <c r="P30" s="80"/>
    </row>
    <row r="31" spans="1:16">
      <c r="A31" s="80"/>
      <c r="B31" s="86"/>
      <c r="C31" s="80"/>
      <c r="D31" s="80"/>
      <c r="E31" s="80"/>
      <c r="F31" s="80"/>
      <c r="G31" s="80"/>
      <c r="H31" s="80"/>
      <c r="I31" s="80"/>
      <c r="J31" s="80"/>
      <c r="K31" s="80"/>
      <c r="L31" s="80"/>
      <c r="M31" s="80"/>
      <c r="N31" s="80"/>
      <c r="O31" s="80"/>
      <c r="P31" s="80"/>
    </row>
    <row r="32" spans="1:16">
      <c r="A32" s="83" t="s">
        <v>482</v>
      </c>
      <c r="B32" s="105" t="s">
        <v>483</v>
      </c>
      <c r="C32" s="80"/>
      <c r="D32" s="80"/>
      <c r="E32" s="80"/>
      <c r="F32" s="80"/>
      <c r="G32" s="80"/>
      <c r="H32" s="80"/>
      <c r="I32" s="80"/>
      <c r="J32" s="80"/>
      <c r="K32" s="80"/>
      <c r="L32" s="80"/>
      <c r="M32" s="80"/>
      <c r="N32" s="80"/>
      <c r="O32" s="80"/>
      <c r="P32" s="80"/>
    </row>
    <row r="33" spans="1:16">
      <c r="A33" s="83"/>
      <c r="B33" s="86"/>
      <c r="C33" s="80"/>
      <c r="D33" s="80"/>
      <c r="E33" s="80"/>
      <c r="F33" s="80"/>
      <c r="G33" s="80"/>
      <c r="H33" s="80"/>
      <c r="I33" s="80"/>
      <c r="J33" s="80"/>
      <c r="K33" s="80"/>
      <c r="L33" s="80"/>
      <c r="M33" s="80"/>
      <c r="N33" s="80"/>
      <c r="O33" s="80"/>
      <c r="P33" s="80"/>
    </row>
    <row r="34" spans="1:16">
      <c r="A34" s="83" t="s">
        <v>436</v>
      </c>
      <c r="B34" s="105" t="s">
        <v>484</v>
      </c>
      <c r="C34" s="80"/>
      <c r="D34" s="80"/>
      <c r="E34" s="80"/>
      <c r="F34" s="80"/>
      <c r="G34" s="80"/>
      <c r="H34" s="80"/>
      <c r="I34" s="80"/>
      <c r="J34" s="80"/>
      <c r="K34" s="80"/>
      <c r="L34" s="80"/>
      <c r="M34" s="80"/>
      <c r="N34" s="80"/>
      <c r="O34" s="80"/>
    </row>
    <row r="35" spans="1:16">
      <c r="A35" s="83"/>
      <c r="B35" s="86"/>
      <c r="C35" s="80"/>
      <c r="D35" s="80"/>
      <c r="E35" s="80"/>
      <c r="F35" s="80"/>
      <c r="G35" s="80"/>
      <c r="H35" s="80"/>
      <c r="I35" s="80"/>
      <c r="J35" s="80"/>
      <c r="K35" s="80"/>
      <c r="L35" s="80"/>
      <c r="M35" s="80"/>
      <c r="N35" s="80"/>
      <c r="O35" s="80"/>
    </row>
    <row r="36" spans="1:16" ht="15" customHeight="1">
      <c r="A36" s="83" t="s">
        <v>437</v>
      </c>
      <c r="B36" s="105" t="s">
        <v>485</v>
      </c>
      <c r="C36" s="80"/>
      <c r="D36" s="80"/>
      <c r="E36" s="80"/>
      <c r="F36" s="80"/>
      <c r="G36" s="80"/>
      <c r="H36" s="80"/>
      <c r="I36" s="80"/>
      <c r="J36" s="80"/>
      <c r="K36" s="80"/>
      <c r="L36" s="80"/>
      <c r="M36" s="80"/>
      <c r="N36" s="80"/>
      <c r="O36" s="80"/>
    </row>
    <row r="37" spans="1:16" ht="15" customHeight="1">
      <c r="A37" s="83"/>
      <c r="B37" s="86" t="s">
        <v>486</v>
      </c>
      <c r="C37" s="80"/>
      <c r="D37" s="80"/>
      <c r="E37" s="80"/>
      <c r="F37" s="80"/>
      <c r="G37" s="80"/>
      <c r="H37" s="80"/>
      <c r="I37" s="80"/>
      <c r="J37" s="80"/>
      <c r="K37" s="80"/>
      <c r="L37" s="80"/>
      <c r="M37" s="80"/>
      <c r="N37" s="80"/>
      <c r="O37" s="80"/>
    </row>
    <row r="38" spans="1:16" ht="15" customHeight="1">
      <c r="A38" s="83"/>
      <c r="B38" s="86"/>
      <c r="C38" s="80"/>
      <c r="D38" s="80"/>
      <c r="E38" s="80"/>
      <c r="F38" s="80"/>
      <c r="G38" s="80"/>
      <c r="H38" s="80"/>
      <c r="I38" s="80"/>
      <c r="J38" s="80"/>
      <c r="K38" s="80"/>
      <c r="L38" s="80"/>
      <c r="M38" s="80"/>
      <c r="N38" s="80"/>
      <c r="O38" s="80"/>
    </row>
    <row r="39" spans="1:16">
      <c r="A39" s="83" t="s">
        <v>487</v>
      </c>
      <c r="B39" s="80" t="s">
        <v>576</v>
      </c>
      <c r="C39" s="80"/>
      <c r="D39" s="80"/>
      <c r="E39" s="80"/>
      <c r="F39" s="80"/>
      <c r="G39" s="80"/>
      <c r="H39" s="80"/>
      <c r="I39" s="80"/>
      <c r="J39" s="80"/>
      <c r="K39" s="80"/>
      <c r="L39" s="80"/>
      <c r="M39" s="80"/>
      <c r="N39" s="80"/>
      <c r="O39" s="80"/>
    </row>
    <row r="40" spans="1:16">
      <c r="A40" s="83"/>
      <c r="B40" s="80"/>
      <c r="C40" s="80"/>
      <c r="D40" s="80"/>
      <c r="E40" s="80"/>
      <c r="F40" s="80"/>
      <c r="G40" s="80"/>
      <c r="H40" s="80"/>
      <c r="I40" s="80"/>
      <c r="J40" s="80"/>
      <c r="K40" s="80"/>
      <c r="L40" s="80"/>
      <c r="M40" s="80"/>
      <c r="N40" s="80"/>
      <c r="O40" s="80"/>
    </row>
    <row r="41" spans="1:16">
      <c r="A41" s="83" t="s">
        <v>577</v>
      </c>
      <c r="B41" s="80" t="s">
        <v>578</v>
      </c>
      <c r="C41" s="80"/>
      <c r="D41" s="80"/>
      <c r="E41" s="80"/>
      <c r="F41" s="80"/>
      <c r="G41" s="80"/>
      <c r="H41" s="80"/>
      <c r="I41" s="80"/>
      <c r="J41" s="80"/>
      <c r="K41" s="80"/>
      <c r="L41" s="80"/>
      <c r="M41" s="80"/>
      <c r="N41" s="80"/>
      <c r="O41" s="80"/>
    </row>
    <row r="42" spans="1:16" ht="15.75" thickBot="1">
      <c r="A42" s="83"/>
      <c r="B42" s="80"/>
      <c r="C42" s="80"/>
      <c r="D42" s="80"/>
      <c r="E42" s="80"/>
      <c r="F42" s="80"/>
      <c r="G42" s="80"/>
      <c r="H42" s="80"/>
      <c r="I42" s="80"/>
      <c r="J42" s="80"/>
      <c r="K42" s="80"/>
      <c r="L42" s="80"/>
      <c r="M42" s="80"/>
      <c r="N42" s="80"/>
      <c r="O42" s="80"/>
    </row>
    <row r="43" spans="1:16">
      <c r="A43" s="80"/>
      <c r="B43" s="86"/>
      <c r="C43" s="107" t="s">
        <v>488</v>
      </c>
      <c r="D43" s="108" t="s">
        <v>489</v>
      </c>
      <c r="E43" s="108" t="s">
        <v>490</v>
      </c>
      <c r="F43" s="109" t="s">
        <v>63</v>
      </c>
      <c r="G43" s="80"/>
      <c r="H43" s="80"/>
      <c r="I43" s="80"/>
      <c r="J43" s="80"/>
      <c r="K43" s="80"/>
      <c r="L43" s="80"/>
      <c r="M43" s="80"/>
      <c r="N43" s="80"/>
      <c r="O43" s="80"/>
    </row>
    <row r="44" spans="1:16" ht="15.75" thickBot="1">
      <c r="A44" s="80"/>
      <c r="B44" s="80"/>
      <c r="C44" s="345" t="s">
        <v>491</v>
      </c>
      <c r="D44" s="346"/>
      <c r="E44" s="346"/>
      <c r="F44" s="347"/>
      <c r="G44" s="80"/>
      <c r="H44" s="80"/>
      <c r="I44" s="80"/>
      <c r="J44" s="80"/>
      <c r="K44" s="80"/>
      <c r="L44" s="80"/>
      <c r="M44" s="80"/>
      <c r="N44" s="80"/>
      <c r="O44" s="80"/>
    </row>
    <row r="45" spans="1:16" ht="15.75" thickTop="1">
      <c r="A45" s="80"/>
      <c r="B45" s="80"/>
      <c r="C45" s="110" t="s">
        <v>492</v>
      </c>
      <c r="D45" s="111">
        <v>480</v>
      </c>
      <c r="E45" s="111" t="s">
        <v>493</v>
      </c>
      <c r="F45" s="112" t="s">
        <v>494</v>
      </c>
      <c r="G45" s="80"/>
      <c r="H45" s="80"/>
      <c r="I45" s="80"/>
      <c r="J45" s="80"/>
      <c r="K45" s="80"/>
      <c r="L45" s="80"/>
      <c r="M45" s="80"/>
      <c r="N45" s="80"/>
      <c r="O45" s="80"/>
    </row>
    <row r="46" spans="1:16">
      <c r="A46" s="80"/>
      <c r="B46" s="80"/>
      <c r="C46" s="113" t="s">
        <v>613</v>
      </c>
      <c r="D46" s="114">
        <v>200</v>
      </c>
      <c r="E46" s="114" t="s">
        <v>495</v>
      </c>
      <c r="F46" s="115" t="s">
        <v>496</v>
      </c>
      <c r="G46" s="80"/>
      <c r="H46" s="80"/>
      <c r="I46" s="80"/>
      <c r="J46" s="80"/>
      <c r="K46" s="80"/>
      <c r="L46" s="80"/>
      <c r="M46" s="80"/>
      <c r="N46" s="80"/>
      <c r="O46" s="80"/>
    </row>
    <row r="47" spans="1:16">
      <c r="A47" s="80"/>
      <c r="B47" s="80"/>
      <c r="C47" s="113" t="s">
        <v>497</v>
      </c>
      <c r="D47" s="116">
        <v>0.9</v>
      </c>
      <c r="E47" s="114" t="s">
        <v>498</v>
      </c>
      <c r="F47" s="115" t="s">
        <v>499</v>
      </c>
      <c r="G47" s="80"/>
      <c r="H47" s="80"/>
      <c r="I47" s="80"/>
      <c r="J47" s="80"/>
      <c r="K47" s="80"/>
      <c r="L47" s="80"/>
      <c r="M47" s="80"/>
      <c r="N47" s="80"/>
      <c r="O47" s="80"/>
    </row>
    <row r="48" spans="1:16">
      <c r="A48" s="80"/>
      <c r="B48" s="80"/>
      <c r="C48" s="113" t="s">
        <v>500</v>
      </c>
      <c r="D48" s="117">
        <f>D45*D46*D47*3^0.5/1000</f>
        <v>149.64918977395098</v>
      </c>
      <c r="E48" s="114" t="s">
        <v>85</v>
      </c>
      <c r="F48" s="115" t="s">
        <v>501</v>
      </c>
      <c r="G48" s="80"/>
      <c r="H48" s="80"/>
      <c r="I48" s="80"/>
      <c r="J48" s="80"/>
      <c r="K48" s="80"/>
      <c r="L48" s="80"/>
      <c r="M48" s="80"/>
      <c r="N48" s="80"/>
      <c r="O48" s="80"/>
    </row>
    <row r="49" spans="1:15">
      <c r="A49" s="80"/>
      <c r="B49" s="80"/>
      <c r="C49" s="113" t="s">
        <v>502</v>
      </c>
      <c r="D49" s="114">
        <v>35</v>
      </c>
      <c r="E49" s="114" t="s">
        <v>503</v>
      </c>
      <c r="F49" s="115" t="s">
        <v>504</v>
      </c>
      <c r="G49" s="80"/>
      <c r="H49" s="80"/>
      <c r="I49" s="80"/>
      <c r="J49" s="80"/>
      <c r="K49" s="80"/>
      <c r="L49" s="80"/>
      <c r="M49" s="80"/>
      <c r="N49" s="80"/>
      <c r="O49" s="80"/>
    </row>
    <row r="50" spans="1:15">
      <c r="A50" s="80"/>
      <c r="B50" s="80"/>
      <c r="C50" s="113" t="s">
        <v>505</v>
      </c>
      <c r="D50" s="118">
        <f>1/D49</f>
        <v>2.8571428571428571E-2</v>
      </c>
      <c r="E50" s="114" t="s">
        <v>506</v>
      </c>
      <c r="F50" s="115" t="s">
        <v>501</v>
      </c>
      <c r="G50" s="80"/>
      <c r="H50" s="80"/>
      <c r="I50" s="80"/>
      <c r="J50" s="80"/>
      <c r="K50" s="80"/>
      <c r="L50" s="80"/>
      <c r="M50" s="80"/>
      <c r="N50" s="80"/>
      <c r="O50" s="80"/>
    </row>
    <row r="51" spans="1:15">
      <c r="A51" s="80"/>
      <c r="B51" s="80"/>
      <c r="C51" s="113" t="s">
        <v>507</v>
      </c>
      <c r="D51" s="116">
        <v>0.65</v>
      </c>
      <c r="E51" s="114" t="s">
        <v>498</v>
      </c>
      <c r="F51" s="115" t="s">
        <v>504</v>
      </c>
      <c r="G51" s="80"/>
      <c r="H51" s="80"/>
      <c r="I51" s="80"/>
      <c r="J51" s="80"/>
      <c r="K51" s="80"/>
      <c r="L51" s="80"/>
      <c r="M51" s="80"/>
      <c r="N51" s="80"/>
      <c r="O51" s="80"/>
    </row>
    <row r="52" spans="1:15">
      <c r="A52" s="80"/>
      <c r="B52" s="80"/>
      <c r="C52" s="113" t="s">
        <v>508</v>
      </c>
      <c r="D52" s="118">
        <f>D50*D51</f>
        <v>1.8571428571428572E-2</v>
      </c>
      <c r="E52" s="114" t="s">
        <v>509</v>
      </c>
      <c r="F52" s="115" t="s">
        <v>501</v>
      </c>
      <c r="G52" s="80"/>
      <c r="H52" s="80"/>
      <c r="I52" s="80"/>
      <c r="J52" s="80"/>
      <c r="K52" s="80"/>
      <c r="L52" s="80"/>
      <c r="M52" s="80"/>
      <c r="N52" s="80"/>
      <c r="O52" s="80"/>
    </row>
    <row r="53" spans="1:15" ht="15.75" thickBot="1">
      <c r="A53" s="80"/>
      <c r="B53" s="80"/>
      <c r="C53" s="119" t="s">
        <v>510</v>
      </c>
      <c r="D53" s="120">
        <f>D52*D48</f>
        <v>2.7791992386590896</v>
      </c>
      <c r="E53" s="121" t="s">
        <v>511</v>
      </c>
      <c r="F53" s="122" t="s">
        <v>501</v>
      </c>
      <c r="G53" s="80"/>
      <c r="H53" s="80"/>
      <c r="I53" s="80"/>
      <c r="J53" s="80"/>
      <c r="K53" s="80"/>
      <c r="L53" s="80"/>
      <c r="M53" s="80"/>
      <c r="N53" s="80"/>
      <c r="O53" s="80"/>
    </row>
    <row r="54" spans="1:15">
      <c r="A54" s="80"/>
      <c r="B54" s="80"/>
      <c r="C54" s="80"/>
      <c r="D54" s="123"/>
      <c r="E54" s="80"/>
      <c r="F54" s="80"/>
      <c r="G54" s="80"/>
      <c r="H54" s="80"/>
      <c r="I54" s="80"/>
      <c r="J54" s="80"/>
      <c r="K54" s="80"/>
      <c r="L54" s="80"/>
      <c r="M54" s="80"/>
      <c r="N54" s="80"/>
      <c r="O54" s="80"/>
    </row>
    <row r="55" spans="1:15">
      <c r="A55" s="80"/>
      <c r="B55" s="80"/>
      <c r="C55" s="80" t="s">
        <v>512</v>
      </c>
      <c r="D55" s="80"/>
      <c r="E55" s="80"/>
      <c r="F55" s="80"/>
      <c r="G55" s="80"/>
      <c r="H55" s="80"/>
      <c r="I55" s="80"/>
      <c r="J55" s="80"/>
      <c r="K55" s="80"/>
      <c r="L55" s="80"/>
      <c r="M55" s="80"/>
      <c r="N55" s="80"/>
      <c r="O55" s="80"/>
    </row>
    <row r="56" spans="1:15">
      <c r="A56" s="80"/>
      <c r="B56" s="80"/>
      <c r="C56" s="80"/>
      <c r="D56" s="80"/>
      <c r="E56" s="80"/>
      <c r="F56" s="80"/>
      <c r="G56" s="80"/>
      <c r="H56" s="80"/>
      <c r="I56" s="80"/>
      <c r="J56" s="80"/>
      <c r="K56" s="80"/>
      <c r="L56" s="80"/>
      <c r="M56" s="80"/>
      <c r="N56" s="80"/>
      <c r="O56" s="80"/>
    </row>
  </sheetData>
  <mergeCells count="1">
    <mergeCell ref="C44:F44"/>
  </mergeCells>
  <hyperlinks>
    <hyperlink ref="B14" r:id="rId1"/>
  </hyperlinks>
  <pageMargins left="0.7" right="0.7" top="0.75" bottom="0.75" header="0.3" footer="0.3"/>
  <pageSetup scale="60" orientation="landscape" r:id="rId2"/>
  <headerFooter>
    <oddFooter>&amp;C&amp;A</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C21" sqref="C21"/>
    </sheetView>
  </sheetViews>
  <sheetFormatPr defaultRowHeight="15"/>
  <cols>
    <col min="1" max="1" width="20" style="37" customWidth="1"/>
    <col min="2" max="2" width="21.85546875" style="37" customWidth="1"/>
    <col min="3" max="3" width="53.85546875" style="37" customWidth="1"/>
    <col min="4" max="16384" width="9.140625" style="37"/>
  </cols>
  <sheetData>
    <row r="1" spans="1:3">
      <c r="A1" s="348" t="s">
        <v>619</v>
      </c>
      <c r="B1" s="348"/>
      <c r="C1" s="348"/>
    </row>
    <row r="2" spans="1:3">
      <c r="A2" s="349" t="s">
        <v>620</v>
      </c>
      <c r="B2" s="350"/>
      <c r="C2" s="350"/>
    </row>
    <row r="3" spans="1:3" ht="27.75" customHeight="1">
      <c r="A3" s="350"/>
      <c r="B3" s="350"/>
      <c r="C3" s="350"/>
    </row>
    <row r="4" spans="1:3">
      <c r="A4" s="267" t="s">
        <v>621</v>
      </c>
      <c r="B4" s="267" t="s">
        <v>622</v>
      </c>
      <c r="C4" s="267" t="s">
        <v>623</v>
      </c>
    </row>
    <row r="5" spans="1:3" ht="63.75">
      <c r="A5" s="268" t="s">
        <v>624</v>
      </c>
      <c r="B5" s="269" t="s">
        <v>625</v>
      </c>
      <c r="C5" s="270" t="s">
        <v>626</v>
      </c>
    </row>
    <row r="6" spans="1:3" ht="63.75">
      <c r="A6" s="271" t="s">
        <v>627</v>
      </c>
      <c r="B6" s="272" t="s">
        <v>628</v>
      </c>
      <c r="C6" s="273" t="s">
        <v>629</v>
      </c>
    </row>
    <row r="7" spans="1:3" ht="140.25">
      <c r="A7" s="271" t="s">
        <v>630</v>
      </c>
      <c r="B7" s="272" t="s">
        <v>631</v>
      </c>
      <c r="C7" s="273" t="s">
        <v>632</v>
      </c>
    </row>
    <row r="8" spans="1:3" ht="76.5">
      <c r="A8" s="271" t="s">
        <v>633</v>
      </c>
      <c r="B8" s="273" t="s">
        <v>634</v>
      </c>
      <c r="C8" s="273" t="s">
        <v>635</v>
      </c>
    </row>
    <row r="9" spans="1:3">
      <c r="A9" s="274" t="s">
        <v>621</v>
      </c>
      <c r="B9" s="275" t="s">
        <v>636</v>
      </c>
      <c r="C9" s="275" t="s">
        <v>637</v>
      </c>
    </row>
    <row r="10" spans="1:3" ht="38.25">
      <c r="A10" s="271" t="s">
        <v>638</v>
      </c>
      <c r="B10" s="272" t="s">
        <v>639</v>
      </c>
      <c r="C10" s="272" t="s">
        <v>640</v>
      </c>
    </row>
    <row r="11" spans="1:3" ht="25.5">
      <c r="A11" s="271" t="s">
        <v>641</v>
      </c>
      <c r="B11" s="272" t="s">
        <v>642</v>
      </c>
      <c r="C11" s="272" t="s">
        <v>643</v>
      </c>
    </row>
    <row r="12" spans="1:3" ht="38.25">
      <c r="A12" s="271" t="s">
        <v>644</v>
      </c>
      <c r="B12" s="272" t="s">
        <v>645</v>
      </c>
      <c r="C12" s="273" t="s">
        <v>646</v>
      </c>
    </row>
    <row r="13" spans="1:3" ht="51">
      <c r="A13" s="273" t="s">
        <v>647</v>
      </c>
      <c r="B13" s="272" t="s">
        <v>648</v>
      </c>
      <c r="C13" s="273" t="s">
        <v>649</v>
      </c>
    </row>
    <row r="14" spans="1:3" ht="178.5">
      <c r="A14" s="271" t="s">
        <v>650</v>
      </c>
      <c r="B14" s="272" t="s">
        <v>651</v>
      </c>
      <c r="C14" s="277" t="s">
        <v>653</v>
      </c>
    </row>
    <row r="15" spans="1:3">
      <c r="A15" s="276" t="s">
        <v>652</v>
      </c>
    </row>
  </sheetData>
  <mergeCells count="2">
    <mergeCell ref="A1:C1"/>
    <mergeCell ref="A2:C3"/>
  </mergeCells>
  <hyperlinks>
    <hyperlink ref="C7" r:id="rId1" display="http://www.cacx.org/"/>
  </hyperlinks>
  <pageMargins left="0.7" right="0.7" top="0.75" bottom="0.75" header="0.3" footer="0.3"/>
  <pageSetup scale="87"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zoomScaleNormal="100" workbookViewId="0">
      <selection activeCell="L29" sqref="L29"/>
    </sheetView>
  </sheetViews>
  <sheetFormatPr defaultRowHeight="15"/>
  <cols>
    <col min="1" max="1" width="9.140625" style="15"/>
    <col min="2" max="2" width="22.42578125" style="15" bestFit="1" customWidth="1"/>
    <col min="3" max="3" width="17.85546875" style="15" customWidth="1"/>
    <col min="4" max="4" width="9.140625" style="15"/>
    <col min="5" max="5" width="10.140625" style="15" bestFit="1" customWidth="1"/>
    <col min="6" max="16384" width="9.140625" style="15"/>
  </cols>
  <sheetData>
    <row r="1" spans="1:12">
      <c r="A1" s="80"/>
      <c r="B1" s="147"/>
      <c r="C1" s="147"/>
      <c r="D1" s="147"/>
      <c r="E1" s="147"/>
      <c r="F1" s="147"/>
      <c r="G1" s="147"/>
      <c r="H1" s="147"/>
      <c r="I1" s="147"/>
      <c r="J1" s="147"/>
      <c r="K1" s="80"/>
      <c r="L1" s="80"/>
    </row>
    <row r="2" spans="1:12" ht="30" customHeight="1">
      <c r="A2" s="80"/>
      <c r="B2" s="148" t="str">
        <f ca="1">CONCATENATE(MID(CELL("filename",$A$1),FIND("]",CELL("filename",$A$1))+1,256),"      Measure Summary and Description")</f>
        <v>M1 legacy tab      Measure Summary and Description</v>
      </c>
      <c r="C2" s="149"/>
      <c r="D2" s="149"/>
      <c r="E2" s="149"/>
      <c r="F2" s="149"/>
      <c r="G2" s="147"/>
      <c r="H2" s="147"/>
      <c r="I2" s="147"/>
      <c r="J2" s="147"/>
      <c r="K2" s="80"/>
      <c r="L2" s="80"/>
    </row>
    <row r="3" spans="1:12">
      <c r="A3" s="80"/>
      <c r="B3" s="147"/>
      <c r="C3" s="147"/>
      <c r="D3" s="147"/>
      <c r="E3" s="147"/>
      <c r="F3" s="147"/>
      <c r="G3" s="147"/>
      <c r="H3" s="147"/>
      <c r="I3" s="147"/>
      <c r="J3" s="147"/>
      <c r="K3" s="80"/>
      <c r="L3" s="80"/>
    </row>
    <row r="4" spans="1:12">
      <c r="A4" s="80"/>
      <c r="B4" s="147"/>
      <c r="C4" s="147"/>
      <c r="D4" s="147"/>
      <c r="E4" s="147"/>
      <c r="F4" s="147"/>
      <c r="G4" s="147"/>
      <c r="H4" s="147"/>
      <c r="I4" s="147"/>
      <c r="J4" s="147"/>
      <c r="K4" s="80"/>
      <c r="L4" s="80"/>
    </row>
    <row r="5" spans="1:12">
      <c r="A5" s="80"/>
      <c r="B5" s="147"/>
      <c r="C5" s="147"/>
      <c r="D5" s="147"/>
      <c r="E5" s="147"/>
      <c r="F5" s="147"/>
      <c r="G5" s="147"/>
      <c r="H5" s="147"/>
      <c r="I5" s="147"/>
      <c r="J5" s="147"/>
      <c r="K5" s="80"/>
      <c r="L5" s="80"/>
    </row>
    <row r="6" spans="1:12">
      <c r="A6" s="80"/>
      <c r="B6" s="150"/>
      <c r="C6" s="150"/>
      <c r="D6" s="150"/>
      <c r="E6" s="150"/>
      <c r="F6" s="150"/>
      <c r="G6" s="150"/>
      <c r="H6" s="150"/>
      <c r="I6" s="150"/>
      <c r="J6" s="150"/>
      <c r="K6" s="80"/>
      <c r="L6" s="80"/>
    </row>
    <row r="7" spans="1:12">
      <c r="A7" s="80"/>
      <c r="B7" s="150"/>
      <c r="C7" s="150"/>
      <c r="D7" s="150"/>
      <c r="E7" s="150"/>
      <c r="F7" s="150"/>
      <c r="G7" s="150"/>
      <c r="H7" s="150"/>
      <c r="I7" s="150"/>
      <c r="J7" s="150"/>
      <c r="K7" s="80"/>
      <c r="L7" s="80"/>
    </row>
    <row r="8" spans="1:12">
      <c r="A8" s="80"/>
      <c r="B8" s="151"/>
      <c r="C8" s="150"/>
      <c r="D8" s="150"/>
      <c r="E8" s="150"/>
      <c r="F8" s="150"/>
      <c r="G8" s="150"/>
      <c r="H8" s="150"/>
      <c r="I8" s="150"/>
      <c r="J8" s="150"/>
      <c r="K8" s="80"/>
      <c r="L8" s="80"/>
    </row>
    <row r="9" spans="1:12">
      <c r="A9" s="80"/>
      <c r="B9" s="1" t="s">
        <v>0</v>
      </c>
      <c r="C9" s="42"/>
      <c r="D9" s="150"/>
      <c r="E9" s="150"/>
      <c r="F9" s="150"/>
      <c r="G9" s="150"/>
      <c r="H9" s="150"/>
      <c r="I9" s="150"/>
      <c r="J9" s="150"/>
      <c r="K9" s="80"/>
      <c r="L9" s="80"/>
    </row>
    <row r="10" spans="1:12">
      <c r="A10" s="80"/>
      <c r="B10" s="2" t="s">
        <v>1</v>
      </c>
      <c r="C10" s="42"/>
      <c r="D10" s="265"/>
      <c r="E10" s="266"/>
      <c r="F10" s="266"/>
      <c r="G10" s="266"/>
      <c r="H10" s="266"/>
      <c r="I10" s="266"/>
      <c r="J10" s="266"/>
      <c r="K10" s="266"/>
      <c r="L10" s="80"/>
    </row>
    <row r="11" spans="1:12">
      <c r="A11" s="80"/>
      <c r="B11" s="147"/>
      <c r="C11" s="147"/>
      <c r="D11" s="147"/>
      <c r="E11" s="147"/>
      <c r="F11" s="147"/>
      <c r="G11" s="147"/>
      <c r="H11" s="147"/>
      <c r="I11" s="147"/>
      <c r="J11" s="147"/>
      <c r="K11" s="80"/>
      <c r="L11" s="80"/>
    </row>
    <row r="12" spans="1:12">
      <c r="A12" s="80"/>
      <c r="B12" s="351" t="str">
        <f ca="1">CONCATENATE(MID(CELL("filename",$A$1),FIND("]",CELL("filename",$A$1))+1,256)," Measure Summary")</f>
        <v>M1 legacy tab Measure Summary</v>
      </c>
      <c r="C12" s="352"/>
      <c r="D12" s="352"/>
      <c r="E12" s="352"/>
      <c r="F12" s="353"/>
      <c r="G12" s="147"/>
      <c r="H12" s="147"/>
      <c r="I12" s="147"/>
      <c r="J12" s="147"/>
      <c r="K12" s="80"/>
      <c r="L12" s="80"/>
    </row>
    <row r="13" spans="1:12">
      <c r="A13" s="80"/>
      <c r="B13" s="152" t="s">
        <v>543</v>
      </c>
      <c r="C13" s="153"/>
      <c r="D13" s="154"/>
      <c r="E13" s="154"/>
      <c r="F13" s="155"/>
      <c r="G13" s="147"/>
      <c r="H13" s="156"/>
      <c r="I13" s="156"/>
      <c r="J13" s="156"/>
      <c r="K13" s="80"/>
      <c r="L13" s="80"/>
    </row>
    <row r="14" spans="1:12">
      <c r="A14" s="80"/>
      <c r="B14" s="157" t="s">
        <v>544</v>
      </c>
      <c r="C14" s="158"/>
      <c r="D14" s="159"/>
      <c r="E14" s="159"/>
      <c r="F14" s="160"/>
      <c r="G14" s="147"/>
      <c r="H14" s="156"/>
      <c r="I14" s="156"/>
      <c r="J14" s="156"/>
      <c r="K14" s="80"/>
      <c r="L14" s="80"/>
    </row>
    <row r="15" spans="1:12">
      <c r="A15" s="80"/>
      <c r="B15" s="161" t="s">
        <v>517</v>
      </c>
      <c r="C15" s="162"/>
      <c r="D15" s="159"/>
      <c r="E15" s="159"/>
      <c r="F15" s="163"/>
      <c r="G15" s="147"/>
      <c r="H15" s="156"/>
      <c r="I15" s="156"/>
      <c r="J15" s="156"/>
      <c r="K15" s="80"/>
      <c r="L15" s="80"/>
    </row>
    <row r="16" spans="1:12">
      <c r="A16" s="80"/>
      <c r="B16" s="164" t="s">
        <v>545</v>
      </c>
      <c r="C16" s="354"/>
      <c r="D16" s="354"/>
      <c r="E16" s="354"/>
      <c r="F16" s="355"/>
      <c r="G16" s="147"/>
      <c r="H16" s="156"/>
      <c r="I16" s="156"/>
      <c r="J16" s="156"/>
      <c r="K16" s="80"/>
      <c r="L16" s="80"/>
    </row>
    <row r="17" spans="1:12">
      <c r="A17" s="80"/>
      <c r="B17" s="161" t="s">
        <v>546</v>
      </c>
      <c r="C17" s="162"/>
      <c r="D17" s="165"/>
      <c r="E17" s="165"/>
      <c r="F17" s="166"/>
      <c r="G17" s="147"/>
      <c r="H17" s="156"/>
      <c r="I17" s="156"/>
      <c r="J17" s="156"/>
      <c r="K17" s="80"/>
      <c r="L17" s="80"/>
    </row>
    <row r="18" spans="1:12">
      <c r="A18" s="80"/>
      <c r="B18" s="161" t="s">
        <v>547</v>
      </c>
      <c r="C18" s="162"/>
      <c r="D18" s="165"/>
      <c r="E18" s="165"/>
      <c r="F18" s="166"/>
      <c r="G18" s="147"/>
      <c r="H18" s="156"/>
      <c r="I18" s="156"/>
      <c r="J18" s="156"/>
      <c r="K18" s="80"/>
      <c r="L18" s="80"/>
    </row>
    <row r="19" spans="1:12">
      <c r="A19" s="80"/>
      <c r="B19" s="161" t="s">
        <v>548</v>
      </c>
      <c r="C19" s="167"/>
      <c r="D19" s="165"/>
      <c r="E19" s="165"/>
      <c r="F19" s="166"/>
      <c r="G19" s="147"/>
      <c r="H19" s="156"/>
      <c r="I19" s="156"/>
      <c r="J19" s="156"/>
      <c r="K19" s="80"/>
      <c r="L19" s="80"/>
    </row>
    <row r="20" spans="1:12">
      <c r="A20" s="80"/>
      <c r="B20" s="161" t="s">
        <v>549</v>
      </c>
      <c r="C20" s="162"/>
      <c r="D20" s="165"/>
      <c r="E20" s="165"/>
      <c r="F20" s="166"/>
      <c r="G20" s="147"/>
      <c r="H20" s="156"/>
      <c r="I20" s="156"/>
      <c r="J20" s="156"/>
      <c r="K20" s="80"/>
      <c r="L20" s="80"/>
    </row>
    <row r="21" spans="1:12">
      <c r="A21" s="80"/>
      <c r="B21" s="168" t="s">
        <v>550</v>
      </c>
      <c r="C21" s="169"/>
      <c r="D21" s="170"/>
      <c r="E21" s="170"/>
      <c r="F21" s="171"/>
      <c r="G21" s="147"/>
      <c r="H21" s="156"/>
      <c r="I21" s="156"/>
      <c r="J21" s="156"/>
      <c r="K21" s="80"/>
      <c r="L21" s="80"/>
    </row>
    <row r="22" spans="1:12">
      <c r="A22" s="80"/>
      <c r="B22" s="147"/>
      <c r="C22" s="147"/>
      <c r="D22" s="147"/>
      <c r="E22" s="147"/>
      <c r="F22" s="147"/>
      <c r="G22" s="147"/>
      <c r="H22" s="156"/>
      <c r="I22" s="156"/>
      <c r="J22" s="156"/>
      <c r="K22" s="80"/>
      <c r="L22" s="80"/>
    </row>
    <row r="23" spans="1:12">
      <c r="A23" s="80"/>
      <c r="B23" s="351" t="str">
        <f ca="1">CONCATENATE(MID(CELL("filename",$A$1),FIND("]",CELL("filename",$A$1))+1,256)," Savings Summary")</f>
        <v>M1 legacy tab Savings Summary</v>
      </c>
      <c r="C23" s="352"/>
      <c r="D23" s="352"/>
      <c r="E23" s="352"/>
      <c r="F23" s="353"/>
      <c r="G23" s="147"/>
      <c r="H23" s="156"/>
      <c r="I23" s="156"/>
      <c r="J23" s="156"/>
      <c r="K23" s="80"/>
      <c r="L23" s="80"/>
    </row>
    <row r="24" spans="1:12">
      <c r="A24" s="80"/>
      <c r="B24" s="172" t="s">
        <v>551</v>
      </c>
      <c r="C24" s="173"/>
      <c r="D24" s="174"/>
      <c r="E24" s="175"/>
      <c r="F24" s="176" t="s">
        <v>552</v>
      </c>
      <c r="G24" s="147"/>
      <c r="H24" s="156"/>
      <c r="I24" s="156"/>
      <c r="J24" s="156"/>
      <c r="K24" s="80"/>
      <c r="L24" s="80"/>
    </row>
    <row r="25" spans="1:12">
      <c r="A25" s="80"/>
      <c r="B25" s="157" t="s">
        <v>553</v>
      </c>
      <c r="C25" s="159"/>
      <c r="D25" s="177"/>
      <c r="E25" s="178"/>
      <c r="F25" s="179" t="s">
        <v>554</v>
      </c>
      <c r="G25" s="147"/>
      <c r="H25" s="156"/>
      <c r="I25" s="156"/>
      <c r="J25" s="156"/>
      <c r="K25" s="80"/>
      <c r="L25" s="80"/>
    </row>
    <row r="26" spans="1:12">
      <c r="A26" s="80"/>
      <c r="B26" s="157" t="s">
        <v>555</v>
      </c>
      <c r="C26" s="159"/>
      <c r="D26" s="177"/>
      <c r="E26" s="178"/>
      <c r="F26" s="179" t="s">
        <v>85</v>
      </c>
      <c r="G26" s="147"/>
      <c r="H26" s="156"/>
      <c r="I26" s="156"/>
      <c r="J26" s="156"/>
      <c r="K26" s="80"/>
      <c r="L26" s="80"/>
    </row>
    <row r="27" spans="1:12">
      <c r="A27" s="80"/>
      <c r="B27" s="157" t="s">
        <v>556</v>
      </c>
      <c r="C27" s="159"/>
      <c r="D27" s="180"/>
      <c r="E27" s="181"/>
      <c r="F27" s="182" t="s">
        <v>557</v>
      </c>
      <c r="G27" s="147"/>
      <c r="H27" s="156"/>
      <c r="I27" s="156"/>
      <c r="J27" s="156"/>
      <c r="K27" s="80"/>
      <c r="L27" s="80"/>
    </row>
    <row r="28" spans="1:12">
      <c r="A28" s="80"/>
      <c r="B28" s="157" t="s">
        <v>558</v>
      </c>
      <c r="C28" s="159"/>
      <c r="D28" s="183"/>
      <c r="E28" s="184"/>
      <c r="F28" s="179" t="s">
        <v>559</v>
      </c>
      <c r="G28" s="147"/>
      <c r="H28" s="156"/>
      <c r="I28" s="156"/>
      <c r="J28" s="156"/>
      <c r="K28" s="80"/>
      <c r="L28" s="80"/>
    </row>
    <row r="29" spans="1:12">
      <c r="A29" s="80"/>
      <c r="B29" s="157" t="s">
        <v>560</v>
      </c>
      <c r="C29" s="159"/>
      <c r="D29" s="185"/>
      <c r="E29" s="186"/>
      <c r="F29" s="179" t="s">
        <v>561</v>
      </c>
      <c r="G29" s="147"/>
      <c r="H29" s="156"/>
      <c r="I29" s="156"/>
      <c r="J29" s="156"/>
      <c r="K29" s="80"/>
      <c r="L29" s="80"/>
    </row>
    <row r="30" spans="1:12">
      <c r="A30" s="80"/>
      <c r="B30" s="157" t="s">
        <v>562</v>
      </c>
      <c r="C30" s="159"/>
      <c r="D30" s="180"/>
      <c r="E30" s="178"/>
      <c r="F30" s="179" t="s">
        <v>559</v>
      </c>
      <c r="G30" s="147"/>
      <c r="H30" s="156"/>
      <c r="I30" s="156"/>
      <c r="J30" s="156"/>
      <c r="K30" s="80"/>
      <c r="L30" s="80"/>
    </row>
    <row r="31" spans="1:12">
      <c r="A31" s="80"/>
      <c r="B31" s="187" t="s">
        <v>563</v>
      </c>
      <c r="C31" s="188"/>
      <c r="D31" s="189"/>
      <c r="E31" s="190"/>
      <c r="F31" s="191" t="s">
        <v>561</v>
      </c>
      <c r="G31" s="147"/>
      <c r="H31" s="156"/>
      <c r="I31" s="156"/>
      <c r="J31" s="156"/>
      <c r="K31" s="80"/>
      <c r="L31" s="80"/>
    </row>
    <row r="32" spans="1:12">
      <c r="A32" s="80"/>
      <c r="B32" s="147"/>
      <c r="C32" s="147"/>
      <c r="D32" s="147"/>
      <c r="E32" s="147"/>
      <c r="F32" s="147"/>
      <c r="G32" s="147"/>
      <c r="H32" s="156"/>
      <c r="I32" s="156"/>
      <c r="J32" s="156"/>
      <c r="K32" s="80"/>
      <c r="L32" s="80"/>
    </row>
    <row r="33" spans="1:12">
      <c r="A33" s="80"/>
      <c r="B33" s="351" t="str">
        <f ca="1">CONCATENATE(MID(CELL("filename",$A$1),FIND("]",CELL("filename",$A$1))+1,256)," Measured Baseline Energy Summary")</f>
        <v>M1 legacy tab Measured Baseline Energy Summary</v>
      </c>
      <c r="C33" s="352"/>
      <c r="D33" s="352"/>
      <c r="E33" s="352"/>
      <c r="F33" s="353"/>
      <c r="G33" s="147"/>
      <c r="H33" s="156"/>
      <c r="I33" s="156"/>
      <c r="J33" s="156"/>
      <c r="K33" s="80"/>
      <c r="L33" s="80"/>
    </row>
    <row r="34" spans="1:12">
      <c r="A34" s="80"/>
      <c r="B34" s="172" t="s">
        <v>564</v>
      </c>
      <c r="C34" s="192"/>
      <c r="D34" s="174"/>
      <c r="E34" s="174"/>
      <c r="F34" s="176" t="s">
        <v>552</v>
      </c>
      <c r="G34" s="147"/>
      <c r="H34" s="156"/>
      <c r="I34" s="156"/>
      <c r="J34" s="156"/>
      <c r="K34" s="80"/>
      <c r="L34" s="80"/>
    </row>
    <row r="35" spans="1:12">
      <c r="A35" s="80"/>
      <c r="B35" s="157" t="s">
        <v>565</v>
      </c>
      <c r="C35" s="193"/>
      <c r="D35" s="194"/>
      <c r="E35" s="194"/>
      <c r="F35" s="179" t="s">
        <v>554</v>
      </c>
      <c r="G35" s="147"/>
      <c r="H35" s="156"/>
      <c r="I35" s="156"/>
      <c r="J35" s="156"/>
      <c r="K35" s="80"/>
      <c r="L35" s="80"/>
    </row>
    <row r="36" spans="1:12">
      <c r="A36" s="80"/>
      <c r="B36" s="187" t="s">
        <v>566</v>
      </c>
      <c r="C36" s="195"/>
      <c r="D36" s="196"/>
      <c r="E36" s="196"/>
      <c r="F36" s="191" t="s">
        <v>85</v>
      </c>
      <c r="G36" s="147"/>
      <c r="H36" s="156"/>
      <c r="I36" s="156"/>
      <c r="J36" s="156"/>
      <c r="K36" s="80"/>
      <c r="L36" s="80"/>
    </row>
    <row r="37" spans="1:12">
      <c r="A37" s="80"/>
      <c r="B37" s="147"/>
      <c r="C37" s="147"/>
      <c r="D37" s="147"/>
      <c r="E37" s="147"/>
      <c r="F37" s="147"/>
      <c r="G37" s="147"/>
      <c r="H37" s="156"/>
      <c r="I37" s="156"/>
      <c r="J37" s="156"/>
      <c r="K37" s="80"/>
      <c r="L37" s="80"/>
    </row>
    <row r="38" spans="1:12">
      <c r="A38" s="80"/>
      <c r="B38" s="351" t="str">
        <f ca="1">CONCATENATE(MID(CELL("filename",$A$1),FIND("]",CELL("filename",$A$1))+1,256)," Calculated Proposed Phase Energy Summary")</f>
        <v>M1 legacy tab Calculated Proposed Phase Energy Summary</v>
      </c>
      <c r="C38" s="352"/>
      <c r="D38" s="352"/>
      <c r="E38" s="352"/>
      <c r="F38" s="353"/>
      <c r="G38" s="147"/>
      <c r="H38" s="156"/>
      <c r="I38" s="156"/>
      <c r="J38" s="156"/>
      <c r="K38" s="80"/>
      <c r="L38" s="80"/>
    </row>
    <row r="39" spans="1:12">
      <c r="A39" s="80"/>
      <c r="B39" s="172" t="s">
        <v>564</v>
      </c>
      <c r="C39" s="197"/>
      <c r="D39" s="174"/>
      <c r="E39" s="198"/>
      <c r="F39" s="176" t="s">
        <v>552</v>
      </c>
      <c r="G39" s="147"/>
      <c r="H39" s="156"/>
      <c r="I39" s="156"/>
      <c r="J39" s="156"/>
      <c r="K39" s="80"/>
      <c r="L39" s="80"/>
    </row>
    <row r="40" spans="1:12">
      <c r="A40" s="80"/>
      <c r="B40" s="157" t="s">
        <v>565</v>
      </c>
      <c r="C40" s="193"/>
      <c r="D40" s="194"/>
      <c r="E40" s="194"/>
      <c r="F40" s="179" t="s">
        <v>554</v>
      </c>
      <c r="G40" s="147"/>
      <c r="H40" s="156"/>
      <c r="I40" s="156"/>
      <c r="J40" s="156"/>
      <c r="K40" s="80"/>
      <c r="L40" s="80"/>
    </row>
    <row r="41" spans="1:12">
      <c r="A41" s="80"/>
      <c r="B41" s="187" t="s">
        <v>566</v>
      </c>
      <c r="C41" s="195"/>
      <c r="D41" s="196"/>
      <c r="E41" s="196"/>
      <c r="F41" s="191" t="s">
        <v>85</v>
      </c>
      <c r="G41" s="147"/>
      <c r="H41" s="156"/>
      <c r="I41" s="156"/>
      <c r="J41" s="156"/>
      <c r="K41" s="80"/>
      <c r="L41" s="80"/>
    </row>
    <row r="42" spans="1:12">
      <c r="A42" s="80"/>
      <c r="B42" s="80"/>
      <c r="C42" s="80"/>
      <c r="D42" s="80"/>
      <c r="E42" s="80"/>
      <c r="F42" s="80"/>
      <c r="G42" s="80"/>
      <c r="H42" s="80"/>
      <c r="I42" s="80"/>
      <c r="J42" s="80"/>
      <c r="K42" s="80"/>
      <c r="L42" s="80"/>
    </row>
    <row r="43" spans="1:12">
      <c r="A43" s="80"/>
      <c r="B43" s="351" t="str">
        <f ca="1">CONCATENATE(MID(CELL("filename",$A$1),FIND("]",CELL("filename",$A$1))+1,256)," Measured Verification Phase Energy Summary")</f>
        <v>M1 legacy tab Measured Verification Phase Energy Summary</v>
      </c>
      <c r="C43" s="352"/>
      <c r="D43" s="352"/>
      <c r="E43" s="352"/>
      <c r="F43" s="353"/>
      <c r="G43" s="80"/>
      <c r="H43" s="80"/>
      <c r="I43" s="80"/>
      <c r="J43" s="80"/>
      <c r="K43" s="80"/>
      <c r="L43" s="80"/>
    </row>
    <row r="44" spans="1:12">
      <c r="A44" s="80"/>
      <c r="B44" s="199" t="s">
        <v>564</v>
      </c>
      <c r="C44" s="200"/>
      <c r="D44" s="201"/>
      <c r="E44" s="202"/>
      <c r="F44" s="203" t="s">
        <v>552</v>
      </c>
      <c r="G44" s="80"/>
      <c r="H44" s="80"/>
      <c r="I44" s="80"/>
      <c r="J44" s="80"/>
      <c r="K44" s="80"/>
      <c r="L44" s="80"/>
    </row>
    <row r="45" spans="1:12">
      <c r="A45" s="80"/>
      <c r="B45" s="204" t="s">
        <v>565</v>
      </c>
      <c r="C45" s="205"/>
      <c r="D45" s="206"/>
      <c r="E45" s="206"/>
      <c r="F45" s="207" t="s">
        <v>554</v>
      </c>
      <c r="G45" s="80"/>
      <c r="H45" s="80"/>
      <c r="I45" s="80"/>
      <c r="J45" s="80"/>
      <c r="K45" s="80"/>
      <c r="L45" s="80"/>
    </row>
    <row r="46" spans="1:12">
      <c r="A46" s="80"/>
      <c r="B46" s="208" t="s">
        <v>566</v>
      </c>
      <c r="C46" s="209"/>
      <c r="D46" s="210"/>
      <c r="E46" s="210"/>
      <c r="F46" s="211" t="s">
        <v>85</v>
      </c>
      <c r="G46" s="80"/>
      <c r="H46" s="80"/>
      <c r="I46" s="80"/>
      <c r="J46" s="80"/>
      <c r="K46" s="80"/>
      <c r="L46" s="80"/>
    </row>
    <row r="47" spans="1:12">
      <c r="A47" s="80"/>
      <c r="B47" s="80"/>
      <c r="C47" s="80"/>
      <c r="D47" s="80"/>
      <c r="E47" s="80"/>
      <c r="F47" s="80"/>
      <c r="G47" s="80"/>
      <c r="H47" s="80"/>
      <c r="I47" s="80"/>
      <c r="J47" s="80"/>
      <c r="K47" s="80"/>
      <c r="L47" s="80"/>
    </row>
    <row r="48" spans="1:12" ht="18">
      <c r="A48" s="80"/>
      <c r="B48" s="212" t="str">
        <f ca="1">CONCATENATE(MID(CELL("filename",$A$1),FIND("]",CELL("filename",$A$1))+1,256)," Measure Description:")</f>
        <v>M1 legacy tab Measure Description:</v>
      </c>
      <c r="C48" s="213"/>
      <c r="D48" s="213"/>
      <c r="E48" s="212"/>
      <c r="F48" s="213"/>
      <c r="G48" s="213"/>
      <c r="H48" s="213"/>
      <c r="I48" s="213"/>
      <c r="J48" s="213"/>
      <c r="K48" s="213"/>
      <c r="L48" s="80"/>
    </row>
    <row r="49" spans="1:12" ht="15.75" thickBot="1">
      <c r="A49" s="80"/>
      <c r="B49" s="214" t="str">
        <f ca="1">CONCATENATE("1. (",MID(CELL("filename",$A$1),FIND("]",CELL("filename",$A$1))+1,256),") Measure summary")</f>
        <v>1. (M1 legacy tab) Measure summary</v>
      </c>
      <c r="C49" s="80"/>
      <c r="D49" s="213"/>
      <c r="E49" s="213"/>
      <c r="F49" s="213"/>
      <c r="G49" s="213"/>
      <c r="H49" s="213"/>
      <c r="I49" s="213"/>
      <c r="J49" s="213"/>
      <c r="K49" s="213"/>
      <c r="L49" s="80"/>
    </row>
    <row r="50" spans="1:12">
      <c r="A50" s="80"/>
      <c r="B50" s="80"/>
      <c r="C50" s="364"/>
      <c r="D50" s="365"/>
      <c r="E50" s="365"/>
      <c r="F50" s="365"/>
      <c r="G50" s="365"/>
      <c r="H50" s="365"/>
      <c r="I50" s="365"/>
      <c r="J50" s="365"/>
      <c r="K50" s="366"/>
      <c r="L50" s="80"/>
    </row>
    <row r="51" spans="1:12" ht="15" customHeight="1">
      <c r="A51" s="80"/>
      <c r="B51" s="80"/>
      <c r="C51" s="356"/>
      <c r="D51" s="357"/>
      <c r="E51" s="357"/>
      <c r="F51" s="357"/>
      <c r="G51" s="357"/>
      <c r="H51" s="357"/>
      <c r="I51" s="357"/>
      <c r="J51" s="357"/>
      <c r="K51" s="358"/>
      <c r="L51" s="80"/>
    </row>
    <row r="52" spans="1:12">
      <c r="A52" s="80"/>
      <c r="B52" s="80"/>
      <c r="C52" s="356"/>
      <c r="D52" s="357"/>
      <c r="E52" s="357"/>
      <c r="F52" s="357"/>
      <c r="G52" s="357"/>
      <c r="H52" s="357"/>
      <c r="I52" s="357"/>
      <c r="J52" s="357"/>
      <c r="K52" s="358"/>
      <c r="L52" s="80"/>
    </row>
    <row r="53" spans="1:12">
      <c r="A53" s="80"/>
      <c r="B53" s="80"/>
      <c r="C53" s="356"/>
      <c r="D53" s="357"/>
      <c r="E53" s="357"/>
      <c r="F53" s="357"/>
      <c r="G53" s="357"/>
      <c r="H53" s="357"/>
      <c r="I53" s="357"/>
      <c r="J53" s="357"/>
      <c r="K53" s="358"/>
      <c r="L53" s="80"/>
    </row>
    <row r="54" spans="1:12">
      <c r="A54" s="80"/>
      <c r="B54" s="80"/>
      <c r="C54" s="356"/>
      <c r="D54" s="357"/>
      <c r="E54" s="357"/>
      <c r="F54" s="357"/>
      <c r="G54" s="357"/>
      <c r="H54" s="357"/>
      <c r="I54" s="357"/>
      <c r="J54" s="357"/>
      <c r="K54" s="358"/>
      <c r="L54" s="80"/>
    </row>
    <row r="55" spans="1:12">
      <c r="A55" s="80"/>
      <c r="B55" s="80"/>
      <c r="C55" s="356"/>
      <c r="D55" s="357"/>
      <c r="E55" s="357"/>
      <c r="F55" s="357"/>
      <c r="G55" s="357"/>
      <c r="H55" s="357"/>
      <c r="I55" s="357"/>
      <c r="J55" s="357"/>
      <c r="K55" s="358"/>
      <c r="L55" s="80"/>
    </row>
    <row r="56" spans="1:12" ht="70.150000000000006" customHeight="1" thickBot="1">
      <c r="A56" s="80"/>
      <c r="B56" s="80"/>
      <c r="C56" s="367"/>
      <c r="D56" s="368"/>
      <c r="E56" s="368"/>
      <c r="F56" s="368"/>
      <c r="G56" s="368"/>
      <c r="H56" s="368"/>
      <c r="I56" s="368"/>
      <c r="J56" s="368"/>
      <c r="K56" s="369"/>
      <c r="L56" s="80"/>
    </row>
    <row r="57" spans="1:12">
      <c r="A57" s="80"/>
      <c r="C57" s="215"/>
      <c r="D57" s="213"/>
      <c r="E57" s="213"/>
      <c r="F57" s="213"/>
      <c r="G57" s="213"/>
      <c r="H57" s="213"/>
      <c r="I57" s="213"/>
      <c r="J57" s="213"/>
      <c r="K57" s="213"/>
      <c r="L57" s="80"/>
    </row>
    <row r="58" spans="1:12" ht="15.75" thickBot="1">
      <c r="A58" s="80"/>
      <c r="B58" s="214" t="str">
        <f ca="1">CONCATENATE("2. (",MID(CELL("filename",$A$1),FIND("]",CELL("filename",$A$1))+1,256),") As found conditions")</f>
        <v>2. (M1 legacy tab) As found conditions</v>
      </c>
      <c r="C58" s="80"/>
      <c r="D58" s="213"/>
      <c r="E58" s="213"/>
      <c r="F58" s="213"/>
      <c r="G58" s="213"/>
      <c r="H58" s="213"/>
      <c r="I58" s="213"/>
      <c r="J58" s="213"/>
      <c r="K58" s="213"/>
      <c r="L58" s="80"/>
    </row>
    <row r="59" spans="1:12">
      <c r="A59" s="80"/>
      <c r="B59" s="80"/>
      <c r="C59" s="370"/>
      <c r="D59" s="371"/>
      <c r="E59" s="371"/>
      <c r="F59" s="371"/>
      <c r="G59" s="371"/>
      <c r="H59" s="371"/>
      <c r="I59" s="371"/>
      <c r="J59" s="371"/>
      <c r="K59" s="372"/>
      <c r="L59" s="80"/>
    </row>
    <row r="60" spans="1:12">
      <c r="A60" s="80"/>
      <c r="B60" s="80"/>
      <c r="C60" s="373"/>
      <c r="D60" s="374"/>
      <c r="E60" s="374"/>
      <c r="F60" s="374"/>
      <c r="G60" s="374"/>
      <c r="H60" s="374"/>
      <c r="I60" s="374"/>
      <c r="J60" s="374"/>
      <c r="K60" s="375"/>
      <c r="L60" s="80"/>
    </row>
    <row r="61" spans="1:12">
      <c r="A61" s="80"/>
      <c r="B61" s="80"/>
      <c r="C61" s="373"/>
      <c r="D61" s="374"/>
      <c r="E61" s="374"/>
      <c r="F61" s="374"/>
      <c r="G61" s="374"/>
      <c r="H61" s="374"/>
      <c r="I61" s="374"/>
      <c r="J61" s="374"/>
      <c r="K61" s="375"/>
      <c r="L61" s="80"/>
    </row>
    <row r="62" spans="1:12" ht="49.5" customHeight="1" thickBot="1">
      <c r="A62" s="80"/>
      <c r="B62" s="214"/>
      <c r="C62" s="376"/>
      <c r="D62" s="377"/>
      <c r="E62" s="377"/>
      <c r="F62" s="377"/>
      <c r="G62" s="377"/>
      <c r="H62" s="377"/>
      <c r="I62" s="377"/>
      <c r="J62" s="377"/>
      <c r="K62" s="378"/>
      <c r="L62" s="80"/>
    </row>
    <row r="63" spans="1:12" ht="15.75" thickBot="1">
      <c r="A63" s="80"/>
      <c r="B63" s="214" t="str">
        <f ca="1">CONCATENATE("3. (",MID(CELL("filename",$A$1),FIND("]",CELL("filename",$A$1))+1,256),") Assumptions")</f>
        <v>3. (M1 legacy tab) Assumptions</v>
      </c>
      <c r="C63" s="80"/>
      <c r="D63" s="213"/>
      <c r="E63" s="213"/>
      <c r="F63" s="213"/>
      <c r="G63" s="213"/>
      <c r="H63" s="213"/>
      <c r="I63" s="213"/>
      <c r="J63" s="213"/>
      <c r="K63" s="213"/>
      <c r="L63" s="80"/>
    </row>
    <row r="64" spans="1:12">
      <c r="A64" s="80"/>
      <c r="B64" s="80"/>
      <c r="C64" s="379"/>
      <c r="D64" s="380"/>
      <c r="E64" s="380"/>
      <c r="F64" s="380"/>
      <c r="G64" s="380"/>
      <c r="H64" s="380"/>
      <c r="I64" s="380"/>
      <c r="J64" s="380"/>
      <c r="K64" s="381"/>
      <c r="L64" s="80"/>
    </row>
    <row r="65" spans="1:12">
      <c r="A65" s="80"/>
      <c r="B65" s="80"/>
      <c r="C65" s="382"/>
      <c r="D65" s="383"/>
      <c r="E65" s="383"/>
      <c r="F65" s="383"/>
      <c r="G65" s="383"/>
      <c r="H65" s="383"/>
      <c r="I65" s="383"/>
      <c r="J65" s="383"/>
      <c r="K65" s="384"/>
      <c r="L65" s="80"/>
    </row>
    <row r="66" spans="1:12">
      <c r="A66" s="80"/>
      <c r="B66" s="80"/>
      <c r="C66" s="382"/>
      <c r="D66" s="383"/>
      <c r="E66" s="383"/>
      <c r="F66" s="383"/>
      <c r="G66" s="383"/>
      <c r="H66" s="383"/>
      <c r="I66" s="383"/>
      <c r="J66" s="383"/>
      <c r="K66" s="384"/>
      <c r="L66" s="80"/>
    </row>
    <row r="67" spans="1:12">
      <c r="A67" s="80"/>
      <c r="B67" s="80"/>
      <c r="C67" s="382"/>
      <c r="D67" s="383"/>
      <c r="E67" s="383"/>
      <c r="F67" s="383"/>
      <c r="G67" s="383"/>
      <c r="H67" s="383"/>
      <c r="I67" s="383"/>
      <c r="J67" s="383"/>
      <c r="K67" s="384"/>
      <c r="L67" s="80"/>
    </row>
    <row r="68" spans="1:12">
      <c r="A68" s="80"/>
      <c r="B68" s="80"/>
      <c r="C68" s="382"/>
      <c r="D68" s="383"/>
      <c r="E68" s="383"/>
      <c r="F68" s="383"/>
      <c r="G68" s="383"/>
      <c r="H68" s="383"/>
      <c r="I68" s="383"/>
      <c r="J68" s="383"/>
      <c r="K68" s="384"/>
      <c r="L68" s="80"/>
    </row>
    <row r="69" spans="1:12">
      <c r="A69" s="80"/>
      <c r="B69" s="80"/>
      <c r="C69" s="382"/>
      <c r="D69" s="383"/>
      <c r="E69" s="383"/>
      <c r="F69" s="383"/>
      <c r="G69" s="383"/>
      <c r="H69" s="383"/>
      <c r="I69" s="383"/>
      <c r="J69" s="383"/>
      <c r="K69" s="384"/>
      <c r="L69" s="80"/>
    </row>
    <row r="70" spans="1:12" ht="15.75" thickBot="1">
      <c r="A70" s="80"/>
      <c r="B70" s="80"/>
      <c r="C70" s="385"/>
      <c r="D70" s="386"/>
      <c r="E70" s="386"/>
      <c r="F70" s="386"/>
      <c r="G70" s="386"/>
      <c r="H70" s="386"/>
      <c r="I70" s="386"/>
      <c r="J70" s="386"/>
      <c r="K70" s="387"/>
      <c r="L70" s="80"/>
    </row>
    <row r="71" spans="1:12">
      <c r="A71" s="80"/>
      <c r="B71" s="80"/>
      <c r="C71" s="216"/>
      <c r="D71" s="213"/>
      <c r="E71" s="213"/>
      <c r="F71" s="213"/>
      <c r="G71" s="213"/>
      <c r="H71" s="213"/>
      <c r="I71" s="213"/>
      <c r="J71" s="213"/>
      <c r="K71" s="213"/>
      <c r="L71" s="80"/>
    </row>
    <row r="72" spans="1:12">
      <c r="A72" s="80"/>
      <c r="B72" s="214" t="str">
        <f ca="1">CONCATENATE("4. (",MID(CELL("filename",$A$1),FIND("]",CELL("filename",$A$1))+1,256),") Equations")</f>
        <v>4. (M1 legacy tab) Equations</v>
      </c>
      <c r="C72" s="80"/>
      <c r="D72" s="213"/>
      <c r="E72" s="213"/>
      <c r="F72" s="213"/>
      <c r="G72" s="213"/>
      <c r="H72" s="213"/>
      <c r="I72" s="213"/>
      <c r="J72" s="213"/>
      <c r="K72" s="213"/>
      <c r="L72" s="80"/>
    </row>
    <row r="73" spans="1:12">
      <c r="A73" s="80"/>
      <c r="B73" s="217" t="s">
        <v>567</v>
      </c>
      <c r="C73" s="80"/>
      <c r="D73" s="213"/>
      <c r="E73" s="213"/>
      <c r="F73" s="213"/>
      <c r="G73" s="213"/>
      <c r="H73" s="213"/>
      <c r="I73" s="213"/>
      <c r="J73" s="213"/>
      <c r="K73" s="213"/>
      <c r="L73" s="80"/>
    </row>
    <row r="74" spans="1:12">
      <c r="A74" s="80"/>
      <c r="B74" s="217"/>
      <c r="C74" s="80"/>
      <c r="D74" s="213"/>
      <c r="E74" s="213"/>
      <c r="F74" s="213"/>
      <c r="G74" s="213"/>
      <c r="H74" s="213"/>
      <c r="I74" s="213"/>
      <c r="J74" s="213"/>
      <c r="K74" s="213"/>
      <c r="L74" s="80"/>
    </row>
    <row r="75" spans="1:12">
      <c r="A75" s="80"/>
      <c r="B75" s="217" t="s">
        <v>568</v>
      </c>
      <c r="C75" s="80"/>
      <c r="D75" s="213"/>
      <c r="E75" s="213"/>
      <c r="F75" s="213"/>
      <c r="G75" s="213"/>
      <c r="H75" s="213"/>
      <c r="I75" s="213"/>
      <c r="J75" s="213"/>
      <c r="K75" s="213"/>
      <c r="L75" s="80"/>
    </row>
    <row r="76" spans="1:12">
      <c r="A76" s="80"/>
      <c r="B76" s="217"/>
      <c r="C76" s="80"/>
      <c r="D76" s="213"/>
      <c r="E76" s="213"/>
      <c r="F76" s="213"/>
      <c r="G76" s="213"/>
      <c r="H76" s="213"/>
      <c r="I76" s="213"/>
      <c r="J76" s="213"/>
      <c r="K76" s="213"/>
      <c r="L76" s="80"/>
    </row>
    <row r="77" spans="1:12">
      <c r="A77" s="80"/>
      <c r="B77" s="217" t="s">
        <v>569</v>
      </c>
      <c r="C77" s="80"/>
      <c r="D77" s="213"/>
      <c r="E77" s="213"/>
      <c r="F77" s="213"/>
      <c r="G77" s="213"/>
      <c r="H77" s="213"/>
      <c r="I77" s="213"/>
      <c r="J77" s="213"/>
      <c r="K77" s="213"/>
      <c r="L77" s="80"/>
    </row>
    <row r="78" spans="1:12">
      <c r="A78" s="80"/>
      <c r="B78" s="217"/>
      <c r="C78" s="125"/>
      <c r="D78" s="213"/>
      <c r="E78" s="213"/>
      <c r="F78" s="213"/>
      <c r="G78" s="213"/>
      <c r="H78" s="213"/>
      <c r="I78" s="213"/>
      <c r="J78" s="213"/>
      <c r="K78" s="213"/>
      <c r="L78" s="80"/>
    </row>
    <row r="79" spans="1:12">
      <c r="A79" s="80"/>
      <c r="B79" s="217" t="s">
        <v>570</v>
      </c>
      <c r="C79" s="125"/>
      <c r="D79" s="213"/>
      <c r="E79" s="213"/>
      <c r="F79" s="213"/>
      <c r="G79" s="213"/>
      <c r="H79" s="213"/>
      <c r="I79" s="213"/>
      <c r="J79" s="213"/>
      <c r="K79" s="213"/>
      <c r="L79" s="80"/>
    </row>
    <row r="80" spans="1:12">
      <c r="A80" s="80"/>
      <c r="B80" s="217"/>
      <c r="C80" s="125"/>
      <c r="D80" s="213"/>
      <c r="E80" s="213"/>
      <c r="F80" s="213"/>
      <c r="G80" s="213"/>
      <c r="H80" s="213"/>
      <c r="I80" s="213"/>
      <c r="J80" s="213"/>
      <c r="K80" s="213"/>
      <c r="L80" s="80"/>
    </row>
    <row r="81" spans="1:12">
      <c r="A81" s="80"/>
      <c r="B81" s="217" t="s">
        <v>571</v>
      </c>
      <c r="C81" s="125"/>
      <c r="D81" s="213"/>
      <c r="E81" s="213"/>
      <c r="F81" s="213"/>
      <c r="G81" s="213"/>
      <c r="H81" s="213"/>
      <c r="I81" s="213"/>
      <c r="J81" s="213"/>
      <c r="K81" s="213"/>
      <c r="L81" s="80"/>
    </row>
    <row r="82" spans="1:12">
      <c r="A82" s="80"/>
      <c r="B82" s="214"/>
      <c r="C82" s="125"/>
      <c r="D82" s="213"/>
      <c r="E82" s="213"/>
      <c r="F82" s="213"/>
      <c r="G82" s="213"/>
      <c r="H82" s="213"/>
      <c r="I82" s="213"/>
      <c r="J82" s="213"/>
      <c r="K82" s="213"/>
      <c r="L82" s="80"/>
    </row>
    <row r="83" spans="1:12" ht="15.75" thickBot="1">
      <c r="A83" s="80"/>
      <c r="B83" s="214" t="str">
        <f ca="1">CONCATENATE("5. (",MID(CELL("filename",$A$1),FIND("]",CELL("filename",$A$1))+1,256),") Methods")</f>
        <v>5. (M1 legacy tab) Methods</v>
      </c>
      <c r="C83" s="80"/>
      <c r="D83" s="213"/>
      <c r="E83" s="213"/>
      <c r="F83" s="213"/>
      <c r="G83" s="213"/>
      <c r="H83" s="213"/>
      <c r="I83" s="213"/>
      <c r="J83" s="213"/>
      <c r="K83" s="213"/>
      <c r="L83" s="80"/>
    </row>
    <row r="84" spans="1:12" ht="15" customHeight="1">
      <c r="A84" s="80"/>
      <c r="B84" s="217"/>
      <c r="C84" s="364"/>
      <c r="D84" s="365"/>
      <c r="E84" s="365"/>
      <c r="F84" s="365"/>
      <c r="G84" s="365"/>
      <c r="H84" s="365"/>
      <c r="I84" s="365"/>
      <c r="J84" s="365"/>
      <c r="K84" s="366"/>
      <c r="L84" s="80"/>
    </row>
    <row r="85" spans="1:12">
      <c r="A85" s="80"/>
      <c r="B85" s="80"/>
      <c r="C85" s="356"/>
      <c r="D85" s="357"/>
      <c r="E85" s="357"/>
      <c r="F85" s="357"/>
      <c r="G85" s="357"/>
      <c r="H85" s="357"/>
      <c r="I85" s="357"/>
      <c r="J85" s="357"/>
      <c r="K85" s="358"/>
      <c r="L85" s="80"/>
    </row>
    <row r="86" spans="1:12">
      <c r="A86" s="80"/>
      <c r="B86" s="80"/>
      <c r="C86" s="356"/>
      <c r="D86" s="357"/>
      <c r="E86" s="357"/>
      <c r="F86" s="357"/>
      <c r="G86" s="357"/>
      <c r="H86" s="357"/>
      <c r="I86" s="357"/>
      <c r="J86" s="357"/>
      <c r="K86" s="358"/>
      <c r="L86" s="80"/>
    </row>
    <row r="87" spans="1:12">
      <c r="A87" s="80"/>
      <c r="B87" s="80"/>
      <c r="C87" s="356"/>
      <c r="D87" s="357"/>
      <c r="E87" s="357"/>
      <c r="F87" s="357"/>
      <c r="G87" s="357"/>
      <c r="H87" s="357"/>
      <c r="I87" s="357"/>
      <c r="J87" s="357"/>
      <c r="K87" s="358"/>
      <c r="L87" s="80"/>
    </row>
    <row r="88" spans="1:12">
      <c r="A88" s="80"/>
      <c r="B88" s="80"/>
      <c r="C88" s="356"/>
      <c r="D88" s="357"/>
      <c r="E88" s="357"/>
      <c r="F88" s="357"/>
      <c r="G88" s="357"/>
      <c r="H88" s="357"/>
      <c r="I88" s="357"/>
      <c r="J88" s="357"/>
      <c r="K88" s="358"/>
      <c r="L88" s="80"/>
    </row>
    <row r="89" spans="1:12">
      <c r="A89" s="80"/>
      <c r="B89" s="80"/>
      <c r="C89" s="356"/>
      <c r="D89" s="357"/>
      <c r="E89" s="357"/>
      <c r="F89" s="357"/>
      <c r="G89" s="357"/>
      <c r="H89" s="357"/>
      <c r="I89" s="357"/>
      <c r="J89" s="357"/>
      <c r="K89" s="358"/>
      <c r="L89" s="80"/>
    </row>
    <row r="90" spans="1:12">
      <c r="A90" s="80"/>
      <c r="B90" s="80"/>
      <c r="C90" s="218"/>
      <c r="D90" s="388"/>
      <c r="E90" s="388"/>
      <c r="F90" s="388"/>
      <c r="G90" s="388"/>
      <c r="H90" s="388"/>
      <c r="I90" s="388"/>
      <c r="J90" s="388"/>
      <c r="K90" s="389"/>
      <c r="L90" s="80"/>
    </row>
    <row r="91" spans="1:12">
      <c r="A91" s="80"/>
      <c r="B91" s="80"/>
      <c r="C91" s="218"/>
      <c r="D91" s="388"/>
      <c r="E91" s="388"/>
      <c r="F91" s="388"/>
      <c r="G91" s="388"/>
      <c r="H91" s="388"/>
      <c r="I91" s="388"/>
      <c r="J91" s="388"/>
      <c r="K91" s="389"/>
      <c r="L91" s="80"/>
    </row>
    <row r="92" spans="1:12">
      <c r="A92" s="80"/>
      <c r="B92" s="92"/>
      <c r="C92" s="218"/>
      <c r="D92" s="388"/>
      <c r="E92" s="388"/>
      <c r="F92" s="388"/>
      <c r="G92" s="388"/>
      <c r="H92" s="388"/>
      <c r="I92" s="388"/>
      <c r="J92" s="388"/>
      <c r="K92" s="389"/>
      <c r="L92" s="80"/>
    </row>
    <row r="93" spans="1:12">
      <c r="A93" s="80"/>
      <c r="B93" s="80"/>
      <c r="C93" s="218"/>
      <c r="D93" s="388"/>
      <c r="E93" s="388"/>
      <c r="F93" s="388"/>
      <c r="G93" s="388"/>
      <c r="H93" s="388"/>
      <c r="I93" s="388"/>
      <c r="J93" s="388"/>
      <c r="K93" s="389"/>
      <c r="L93" s="80"/>
    </row>
    <row r="94" spans="1:12" ht="15" customHeight="1">
      <c r="A94" s="80"/>
      <c r="B94" s="80"/>
      <c r="C94" s="356"/>
      <c r="D94" s="357"/>
      <c r="E94" s="357"/>
      <c r="F94" s="357"/>
      <c r="G94" s="357"/>
      <c r="H94" s="357"/>
      <c r="I94" s="357"/>
      <c r="J94" s="357"/>
      <c r="K94" s="358"/>
      <c r="L94" s="80"/>
    </row>
    <row r="95" spans="1:12">
      <c r="A95" s="80"/>
      <c r="B95" s="80"/>
      <c r="C95" s="356"/>
      <c r="D95" s="357"/>
      <c r="E95" s="357"/>
      <c r="F95" s="357"/>
      <c r="G95" s="357"/>
      <c r="H95" s="357"/>
      <c r="I95" s="357"/>
      <c r="J95" s="357"/>
      <c r="K95" s="358"/>
      <c r="L95" s="80"/>
    </row>
    <row r="96" spans="1:12">
      <c r="A96" s="80"/>
      <c r="B96" s="80"/>
      <c r="C96" s="356"/>
      <c r="D96" s="357"/>
      <c r="E96" s="357"/>
      <c r="F96" s="357"/>
      <c r="G96" s="357"/>
      <c r="H96" s="357"/>
      <c r="I96" s="357"/>
      <c r="J96" s="357"/>
      <c r="K96" s="358"/>
      <c r="L96" s="80"/>
    </row>
    <row r="97" spans="1:12">
      <c r="A97" s="80"/>
      <c r="B97" s="80"/>
      <c r="C97" s="356"/>
      <c r="D97" s="357"/>
      <c r="E97" s="357"/>
      <c r="F97" s="357"/>
      <c r="G97" s="357"/>
      <c r="H97" s="357"/>
      <c r="I97" s="357"/>
      <c r="J97" s="357"/>
      <c r="K97" s="358"/>
      <c r="L97" s="80"/>
    </row>
    <row r="98" spans="1:12">
      <c r="A98" s="80"/>
      <c r="B98" s="80"/>
      <c r="C98" s="356"/>
      <c r="D98" s="357"/>
      <c r="E98" s="357"/>
      <c r="F98" s="357"/>
      <c r="G98" s="357"/>
      <c r="H98" s="357"/>
      <c r="I98" s="357"/>
      <c r="J98" s="357"/>
      <c r="K98" s="358"/>
      <c r="L98" s="80"/>
    </row>
    <row r="99" spans="1:12">
      <c r="A99" s="80"/>
      <c r="B99" s="80"/>
      <c r="C99" s="356"/>
      <c r="D99" s="357"/>
      <c r="E99" s="357"/>
      <c r="F99" s="357"/>
      <c r="G99" s="357"/>
      <c r="H99" s="357"/>
      <c r="I99" s="357"/>
      <c r="J99" s="357"/>
      <c r="K99" s="358"/>
      <c r="L99" s="80"/>
    </row>
    <row r="100" spans="1:12">
      <c r="A100" s="80"/>
      <c r="B100" s="80"/>
      <c r="C100" s="356"/>
      <c r="D100" s="357"/>
      <c r="E100" s="357"/>
      <c r="F100" s="357"/>
      <c r="G100" s="357"/>
      <c r="H100" s="357"/>
      <c r="I100" s="357"/>
      <c r="J100" s="357"/>
      <c r="K100" s="358"/>
      <c r="L100" s="80"/>
    </row>
    <row r="101" spans="1:12">
      <c r="A101" s="80"/>
      <c r="B101" s="80"/>
      <c r="C101" s="356"/>
      <c r="D101" s="357"/>
      <c r="E101" s="357"/>
      <c r="F101" s="357"/>
      <c r="G101" s="357"/>
      <c r="H101" s="357"/>
      <c r="I101" s="357"/>
      <c r="J101" s="357"/>
      <c r="K101" s="358"/>
      <c r="L101" s="80"/>
    </row>
    <row r="102" spans="1:12">
      <c r="A102" s="80"/>
      <c r="B102" s="80"/>
      <c r="C102" s="356"/>
      <c r="D102" s="357"/>
      <c r="E102" s="357"/>
      <c r="F102" s="357"/>
      <c r="G102" s="357"/>
      <c r="H102" s="357"/>
      <c r="I102" s="357"/>
      <c r="J102" s="357"/>
      <c r="K102" s="358"/>
      <c r="L102" s="80"/>
    </row>
    <row r="103" spans="1:12">
      <c r="A103" s="80"/>
      <c r="B103" s="80"/>
      <c r="C103" s="219"/>
      <c r="D103" s="220"/>
      <c r="E103" s="220"/>
      <c r="F103" s="220"/>
      <c r="G103" s="220"/>
      <c r="H103" s="220"/>
      <c r="I103" s="220"/>
      <c r="J103" s="220"/>
      <c r="K103" s="221"/>
      <c r="L103" s="80"/>
    </row>
    <row r="104" spans="1:12" ht="15" customHeight="1">
      <c r="A104" s="80"/>
      <c r="B104" s="80"/>
      <c r="C104" s="124"/>
      <c r="D104" s="357"/>
      <c r="E104" s="357"/>
      <c r="F104" s="357"/>
      <c r="G104" s="357"/>
      <c r="H104" s="357"/>
      <c r="I104" s="357"/>
      <c r="J104" s="357"/>
      <c r="K104" s="358"/>
      <c r="L104" s="80"/>
    </row>
    <row r="105" spans="1:12">
      <c r="A105" s="80"/>
      <c r="B105" s="80"/>
      <c r="C105" s="218"/>
      <c r="D105" s="357"/>
      <c r="E105" s="357"/>
      <c r="F105" s="357"/>
      <c r="G105" s="357"/>
      <c r="H105" s="357"/>
      <c r="I105" s="357"/>
      <c r="J105" s="357"/>
      <c r="K105" s="358"/>
      <c r="L105" s="80"/>
    </row>
    <row r="106" spans="1:12">
      <c r="A106" s="80"/>
      <c r="B106" s="80"/>
      <c r="C106" s="218"/>
      <c r="D106" s="357"/>
      <c r="E106" s="357"/>
      <c r="F106" s="357"/>
      <c r="G106" s="357"/>
      <c r="H106" s="357"/>
      <c r="I106" s="357"/>
      <c r="J106" s="357"/>
      <c r="K106" s="358"/>
      <c r="L106" s="80"/>
    </row>
    <row r="107" spans="1:12">
      <c r="A107" s="80"/>
      <c r="B107" s="80"/>
      <c r="C107" s="218"/>
      <c r="D107" s="357"/>
      <c r="E107" s="357"/>
      <c r="F107" s="357"/>
      <c r="G107" s="357"/>
      <c r="H107" s="357"/>
      <c r="I107" s="357"/>
      <c r="J107" s="357"/>
      <c r="K107" s="358"/>
      <c r="L107" s="80"/>
    </row>
    <row r="108" spans="1:12">
      <c r="A108" s="80"/>
      <c r="B108" s="80"/>
      <c r="C108" s="218"/>
      <c r="D108" s="357"/>
      <c r="E108" s="357"/>
      <c r="F108" s="357"/>
      <c r="G108" s="357"/>
      <c r="H108" s="357"/>
      <c r="I108" s="357"/>
      <c r="J108" s="357"/>
      <c r="K108" s="358"/>
      <c r="L108" s="80"/>
    </row>
    <row r="109" spans="1:12">
      <c r="A109" s="80"/>
      <c r="B109" s="80"/>
      <c r="C109" s="356"/>
      <c r="D109" s="359"/>
      <c r="E109" s="359"/>
      <c r="F109" s="359"/>
      <c r="G109" s="359"/>
      <c r="H109" s="359"/>
      <c r="I109" s="359"/>
      <c r="J109" s="359"/>
      <c r="K109" s="360"/>
      <c r="L109" s="80"/>
    </row>
    <row r="110" spans="1:12" ht="15.75" thickBot="1">
      <c r="A110" s="80"/>
      <c r="B110" s="80"/>
      <c r="C110" s="361"/>
      <c r="D110" s="362"/>
      <c r="E110" s="362"/>
      <c r="F110" s="362"/>
      <c r="G110" s="362"/>
      <c r="H110" s="362"/>
      <c r="I110" s="362"/>
      <c r="J110" s="362"/>
      <c r="K110" s="363"/>
      <c r="L110" s="80"/>
    </row>
    <row r="111" spans="1:12">
      <c r="A111" s="80"/>
      <c r="B111" s="80"/>
      <c r="C111" s="222"/>
      <c r="D111" s="222"/>
      <c r="E111" s="222"/>
      <c r="F111" s="222"/>
      <c r="G111" s="222"/>
      <c r="H111" s="222"/>
      <c r="I111" s="222"/>
      <c r="J111" s="222"/>
      <c r="K111" s="222"/>
      <c r="L111" s="80"/>
    </row>
    <row r="112" spans="1:12">
      <c r="A112" s="80"/>
      <c r="B112" s="80"/>
      <c r="C112" s="222"/>
      <c r="D112" s="222"/>
      <c r="E112" s="222"/>
      <c r="F112" s="222"/>
      <c r="G112" s="222"/>
      <c r="H112" s="222"/>
      <c r="I112" s="222"/>
      <c r="J112" s="222"/>
      <c r="K112" s="222"/>
    </row>
    <row r="113" spans="1:11">
      <c r="A113" s="80"/>
      <c r="B113" s="214" t="str">
        <f ca="1">CONCATENATE("6. (",MID(CELL("filename",$A$1),FIND("]",CELL("filename",$A$1))+1,256),") Instrumentation Accuracy / Specifications")</f>
        <v>6. (M1 legacy tab) Instrumentation Accuracy / Specifications</v>
      </c>
      <c r="C113" s="222"/>
      <c r="D113" s="222"/>
      <c r="E113" s="222"/>
      <c r="F113" s="222"/>
      <c r="G113" s="222"/>
      <c r="H113" s="222"/>
      <c r="I113" s="222"/>
      <c r="J113" s="222"/>
      <c r="K113" s="222"/>
    </row>
    <row r="114" spans="1:11" ht="15" customHeight="1">
      <c r="A114" s="80"/>
      <c r="B114" s="80"/>
      <c r="C114" s="223" t="s">
        <v>572</v>
      </c>
      <c r="D114" s="222"/>
      <c r="E114" s="222"/>
      <c r="F114" s="222"/>
      <c r="G114" s="222"/>
      <c r="H114" s="222"/>
      <c r="I114" s="222"/>
      <c r="J114" s="222"/>
      <c r="K114" s="222"/>
    </row>
    <row r="115" spans="1:11">
      <c r="A115" s="80"/>
      <c r="B115" s="80"/>
      <c r="C115" s="222"/>
      <c r="D115" s="222"/>
      <c r="E115" s="222"/>
      <c r="F115" s="222"/>
      <c r="G115" s="222"/>
      <c r="H115" s="222"/>
      <c r="I115" s="222"/>
      <c r="J115" s="222"/>
      <c r="K115" s="222"/>
    </row>
    <row r="116" spans="1:11">
      <c r="A116" s="80"/>
      <c r="B116" s="80"/>
      <c r="C116" s="222"/>
      <c r="D116" s="222"/>
      <c r="E116" s="222"/>
      <c r="F116" s="222"/>
      <c r="G116" s="222"/>
      <c r="H116" s="222"/>
      <c r="I116" s="222"/>
      <c r="J116" s="222"/>
      <c r="K116" s="222"/>
    </row>
    <row r="117" spans="1:11">
      <c r="A117" s="80"/>
      <c r="B117" s="80"/>
      <c r="C117" s="222"/>
      <c r="D117" s="222"/>
      <c r="E117" s="222"/>
      <c r="F117" s="222"/>
      <c r="G117" s="222"/>
      <c r="H117" s="222"/>
      <c r="I117" s="222"/>
      <c r="J117" s="222"/>
      <c r="K117" s="222"/>
    </row>
    <row r="118" spans="1:11">
      <c r="A118" s="80"/>
      <c r="B118" s="80"/>
      <c r="C118" s="222"/>
      <c r="D118" s="222"/>
      <c r="E118" s="222"/>
      <c r="F118" s="222"/>
      <c r="G118" s="222"/>
      <c r="H118" s="222"/>
      <c r="I118" s="222"/>
      <c r="J118" s="222"/>
      <c r="K118" s="222"/>
    </row>
    <row r="119" spans="1:11">
      <c r="A119" s="80"/>
      <c r="B119" s="80"/>
      <c r="C119" s="222"/>
      <c r="D119" s="222"/>
      <c r="E119" s="222"/>
      <c r="F119" s="222"/>
      <c r="G119" s="222"/>
      <c r="H119" s="222"/>
      <c r="I119" s="222"/>
      <c r="J119" s="222"/>
      <c r="K119" s="222"/>
    </row>
    <row r="120" spans="1:11">
      <c r="A120" s="80"/>
      <c r="B120" s="80"/>
      <c r="C120" s="222"/>
      <c r="D120" s="222"/>
      <c r="E120" s="222"/>
      <c r="F120" s="222"/>
      <c r="G120" s="222"/>
      <c r="H120" s="222"/>
      <c r="I120" s="222"/>
      <c r="J120" s="222"/>
      <c r="K120" s="222"/>
    </row>
    <row r="121" spans="1:11">
      <c r="A121" s="80"/>
      <c r="B121" s="80"/>
      <c r="C121" s="222"/>
      <c r="D121" s="222"/>
      <c r="E121" s="222"/>
      <c r="F121" s="222"/>
      <c r="G121" s="222"/>
      <c r="H121" s="222"/>
      <c r="I121" s="222"/>
      <c r="J121" s="222"/>
      <c r="K121" s="222"/>
    </row>
    <row r="122" spans="1:11">
      <c r="A122" s="80"/>
      <c r="B122" s="80"/>
      <c r="C122" s="222"/>
      <c r="D122" s="222"/>
      <c r="E122" s="222"/>
      <c r="F122" s="222"/>
      <c r="G122" s="222"/>
      <c r="H122" s="222"/>
      <c r="I122" s="222"/>
      <c r="J122" s="222"/>
      <c r="K122" s="222"/>
    </row>
    <row r="123" spans="1:11">
      <c r="A123" s="80"/>
      <c r="B123" s="80"/>
      <c r="C123" s="222"/>
      <c r="D123" s="222"/>
      <c r="E123" s="222"/>
      <c r="F123" s="222"/>
      <c r="G123" s="222"/>
      <c r="H123" s="222"/>
      <c r="I123" s="222"/>
      <c r="J123" s="222"/>
      <c r="K123" s="222"/>
    </row>
    <row r="124" spans="1:11">
      <c r="A124" s="80"/>
      <c r="B124" s="80"/>
      <c r="C124" s="80"/>
      <c r="D124" s="80"/>
      <c r="E124" s="80"/>
      <c r="F124" s="80"/>
      <c r="G124" s="80"/>
      <c r="H124" s="80"/>
      <c r="I124" s="80"/>
      <c r="J124" s="80"/>
      <c r="K124" s="80"/>
    </row>
    <row r="125" spans="1:11">
      <c r="A125" s="80"/>
      <c r="B125" s="80"/>
      <c r="C125" s="80"/>
      <c r="D125" s="80"/>
      <c r="E125" s="80"/>
      <c r="F125" s="80"/>
      <c r="G125" s="80"/>
      <c r="H125" s="80"/>
      <c r="I125" s="80"/>
      <c r="J125" s="80"/>
      <c r="K125" s="80"/>
    </row>
    <row r="126" spans="1:11">
      <c r="A126" s="80"/>
      <c r="B126" s="80"/>
      <c r="C126" s="80"/>
      <c r="D126" s="80"/>
      <c r="E126" s="80"/>
      <c r="F126" s="80"/>
      <c r="G126" s="80"/>
      <c r="H126" s="80"/>
      <c r="I126" s="80"/>
      <c r="J126" s="80"/>
      <c r="K126" s="80"/>
    </row>
    <row r="127" spans="1:11">
      <c r="A127" s="80"/>
      <c r="B127" s="80"/>
      <c r="C127" s="80"/>
      <c r="D127" s="80"/>
      <c r="E127" s="80"/>
      <c r="F127" s="80"/>
      <c r="G127" s="80"/>
      <c r="H127" s="80"/>
      <c r="I127" s="80"/>
      <c r="J127" s="80"/>
      <c r="K127" s="80"/>
    </row>
    <row r="128" spans="1:11">
      <c r="A128" s="80"/>
      <c r="B128" s="80"/>
      <c r="C128" s="80"/>
      <c r="D128" s="80"/>
      <c r="E128" s="80"/>
      <c r="F128" s="80"/>
      <c r="G128" s="80"/>
      <c r="H128" s="80"/>
      <c r="I128" s="80"/>
      <c r="J128" s="80"/>
      <c r="K128" s="80"/>
    </row>
    <row r="129" spans="1:11">
      <c r="A129" s="80"/>
      <c r="B129" s="80"/>
      <c r="C129" s="80"/>
      <c r="D129" s="80"/>
      <c r="E129" s="80"/>
      <c r="F129" s="80"/>
      <c r="G129" s="80"/>
      <c r="H129" s="80"/>
      <c r="I129" s="80"/>
      <c r="J129" s="80"/>
      <c r="K129" s="80"/>
    </row>
    <row r="130" spans="1:11">
      <c r="A130" s="80"/>
      <c r="B130" s="80"/>
      <c r="C130" s="80"/>
      <c r="D130" s="80"/>
      <c r="E130" s="80"/>
      <c r="F130" s="80"/>
      <c r="G130" s="80"/>
      <c r="H130" s="80"/>
      <c r="I130" s="80"/>
      <c r="J130" s="80"/>
      <c r="K130" s="80"/>
    </row>
    <row r="131" spans="1:11">
      <c r="A131" s="80"/>
      <c r="C131" s="80"/>
      <c r="D131" s="80"/>
      <c r="E131" s="80"/>
      <c r="F131" s="80"/>
      <c r="G131" s="80"/>
      <c r="H131" s="80"/>
      <c r="I131" s="80"/>
      <c r="J131" s="80"/>
      <c r="K131" s="80"/>
    </row>
    <row r="132" spans="1:11">
      <c r="A132" s="80"/>
      <c r="B132" s="80"/>
      <c r="C132" s="80"/>
      <c r="D132" s="80"/>
      <c r="E132" s="80"/>
      <c r="F132" s="80"/>
      <c r="G132" s="80"/>
      <c r="H132" s="80"/>
      <c r="I132" s="80"/>
      <c r="J132" s="80"/>
      <c r="K132" s="80"/>
    </row>
    <row r="133" spans="1:11">
      <c r="A133" s="80"/>
      <c r="B133" s="80"/>
      <c r="C133" s="80"/>
      <c r="D133" s="80"/>
      <c r="E133" s="80"/>
      <c r="F133" s="80"/>
      <c r="G133" s="80"/>
      <c r="H133" s="80"/>
      <c r="I133" s="80"/>
      <c r="J133" s="80"/>
      <c r="K133" s="80"/>
    </row>
  </sheetData>
  <mergeCells count="14">
    <mergeCell ref="C94:K102"/>
    <mergeCell ref="D104:K108"/>
    <mergeCell ref="C109:K110"/>
    <mergeCell ref="C50:K56"/>
    <mergeCell ref="C59:K62"/>
    <mergeCell ref="C64:K70"/>
    <mergeCell ref="C84:K89"/>
    <mergeCell ref="D90:K93"/>
    <mergeCell ref="B43:F43"/>
    <mergeCell ref="B12:F12"/>
    <mergeCell ref="C16:F16"/>
    <mergeCell ref="B23:F23"/>
    <mergeCell ref="B33:F33"/>
    <mergeCell ref="B38:F38"/>
  </mergeCells>
  <pageMargins left="0.7" right="0.7" top="0.75" bottom="0.75" header="0.3" footer="0.3"/>
  <pageSetup scale="38" orientation="portrait" r:id="rId1"/>
  <headerFooter>
    <oddFooter>&amp;C&amp;A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F14" sqref="F14"/>
    </sheetView>
  </sheetViews>
  <sheetFormatPr defaultRowHeight="15"/>
  <cols>
    <col min="2" max="2" width="11.5703125" bestFit="1" customWidth="1"/>
    <col min="4" max="4" width="36.28515625" bestFit="1" customWidth="1"/>
    <col min="5" max="5" width="16.85546875" bestFit="1" customWidth="1"/>
    <col min="6" max="6" width="36.42578125" bestFit="1" customWidth="1"/>
  </cols>
  <sheetData>
    <row r="1" spans="1:6">
      <c r="A1" t="s">
        <v>3</v>
      </c>
      <c r="B1" t="s">
        <v>7</v>
      </c>
      <c r="C1" t="s">
        <v>9</v>
      </c>
      <c r="D1" t="s">
        <v>11</v>
      </c>
      <c r="E1" t="s">
        <v>24</v>
      </c>
      <c r="F1" t="s">
        <v>65</v>
      </c>
    </row>
    <row r="2" spans="1:6">
      <c r="A2" t="s">
        <v>4</v>
      </c>
      <c r="B2" t="s">
        <v>8</v>
      </c>
      <c r="C2" t="s">
        <v>10</v>
      </c>
      <c r="D2" t="s">
        <v>12</v>
      </c>
      <c r="E2" t="s">
        <v>23</v>
      </c>
      <c r="F2" t="s">
        <v>66</v>
      </c>
    </row>
    <row r="3" spans="1:6">
      <c r="A3" t="s">
        <v>6</v>
      </c>
      <c r="D3" t="s">
        <v>13</v>
      </c>
      <c r="F3" t="s">
        <v>67</v>
      </c>
    </row>
    <row r="4" spans="1:6">
      <c r="A4" t="s">
        <v>5</v>
      </c>
      <c r="D4" t="s">
        <v>14</v>
      </c>
      <c r="F4" t="s">
        <v>68</v>
      </c>
    </row>
    <row r="5" spans="1:6">
      <c r="A5" t="s">
        <v>57</v>
      </c>
      <c r="D5" t="s">
        <v>15</v>
      </c>
    </row>
    <row r="6" spans="1:6">
      <c r="D6" t="s">
        <v>16</v>
      </c>
    </row>
    <row r="9" spans="1:6">
      <c r="D9" s="66" t="s">
        <v>94</v>
      </c>
    </row>
    <row r="10" spans="1:6">
      <c r="D10" s="67" t="s">
        <v>90</v>
      </c>
    </row>
    <row r="11" spans="1:6">
      <c r="D11" s="68" t="s">
        <v>86</v>
      </c>
    </row>
    <row r="12" spans="1:6">
      <c r="D12" s="67" t="s">
        <v>89</v>
      </c>
    </row>
    <row r="13" spans="1:6">
      <c r="D13" s="69" t="s">
        <v>87</v>
      </c>
    </row>
    <row r="14" spans="1:6">
      <c r="D14" s="66" t="s">
        <v>93</v>
      </c>
    </row>
    <row r="15" spans="1:6">
      <c r="D15" s="67" t="s">
        <v>426</v>
      </c>
    </row>
    <row r="16" spans="1:6">
      <c r="D16" s="67" t="s">
        <v>91</v>
      </c>
    </row>
    <row r="17" spans="4:4">
      <c r="D17" s="67" t="s">
        <v>98</v>
      </c>
    </row>
    <row r="18" spans="4:4">
      <c r="D18" s="66" t="s">
        <v>88</v>
      </c>
    </row>
    <row r="19" spans="4:4">
      <c r="D19" s="66" t="s">
        <v>92</v>
      </c>
    </row>
    <row r="20" spans="4:4">
      <c r="D20" s="67" t="s">
        <v>425</v>
      </c>
    </row>
    <row r="24" spans="4:4">
      <c r="D24" s="15"/>
    </row>
    <row r="25" spans="4:4">
      <c r="D25" s="66"/>
    </row>
  </sheetData>
  <sortState ref="D9:D22">
    <sortCondition ref="D9"/>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7"/>
  <sheetViews>
    <sheetView workbookViewId="0">
      <pane xSplit="1" ySplit="1" topLeftCell="AE2" activePane="bottomRight" state="frozen"/>
      <selection activeCell="C26" sqref="C26"/>
      <selection pane="topRight" activeCell="C26" sqref="C26"/>
      <selection pane="bottomLeft" activeCell="C26" sqref="C26"/>
      <selection pane="bottomRight" activeCell="AI30" sqref="AI30"/>
    </sheetView>
  </sheetViews>
  <sheetFormatPr defaultRowHeight="15"/>
  <cols>
    <col min="1" max="1" width="30.28515625" style="74" bestFit="1" customWidth="1"/>
    <col min="2" max="2" width="30.28515625" style="74" customWidth="1"/>
    <col min="3" max="3" width="62.28515625" style="73" bestFit="1" customWidth="1"/>
    <col min="4" max="4" width="5.5703125" style="73" bestFit="1" customWidth="1"/>
    <col min="5" max="5" width="48.85546875" style="73" bestFit="1" customWidth="1"/>
    <col min="6" max="6" width="7" style="73" bestFit="1" customWidth="1"/>
    <col min="7" max="7" width="43.5703125" style="73" bestFit="1" customWidth="1"/>
    <col min="8" max="8" width="5.42578125" style="73" bestFit="1" customWidth="1"/>
    <col min="9" max="9" width="47.140625" style="73" bestFit="1" customWidth="1"/>
    <col min="10" max="10" width="5.7109375" style="73" bestFit="1" customWidth="1"/>
    <col min="11" max="11" width="46.7109375" style="73" bestFit="1" customWidth="1"/>
    <col min="12" max="12" width="7.7109375" style="73" bestFit="1" customWidth="1"/>
    <col min="13" max="13" width="40" style="73" bestFit="1" customWidth="1"/>
    <col min="14" max="14" width="5.28515625" style="73" bestFit="1" customWidth="1"/>
    <col min="15" max="15" width="58" style="73" bestFit="1" customWidth="1"/>
    <col min="16" max="16" width="8.28515625" style="73" bestFit="1" customWidth="1"/>
    <col min="17" max="17" width="48.28515625" style="73" bestFit="1" customWidth="1"/>
    <col min="18" max="18" width="6.28515625" style="73" bestFit="1" customWidth="1"/>
    <col min="19" max="19" width="53.5703125" style="73" bestFit="1" customWidth="1"/>
    <col min="20" max="20" width="5" style="73" bestFit="1" customWidth="1"/>
    <col min="21" max="21" width="42.5703125" style="73" bestFit="1" customWidth="1"/>
    <col min="22" max="22" width="6.5703125" style="73" bestFit="1" customWidth="1"/>
    <col min="23" max="23" width="53.85546875" style="73" bestFit="1" customWidth="1"/>
    <col min="24" max="24" width="6.42578125" style="73" bestFit="1" customWidth="1"/>
    <col min="25" max="25" width="29.85546875" style="73" bestFit="1" customWidth="1"/>
    <col min="26" max="26" width="7.7109375" style="73" bestFit="1" customWidth="1"/>
    <col min="27" max="27" width="25.7109375" style="73" bestFit="1" customWidth="1"/>
    <col min="28" max="28" width="5.85546875" style="73" bestFit="1" customWidth="1"/>
    <col min="29" max="29" width="13.7109375" style="73" bestFit="1" customWidth="1"/>
    <col min="30" max="30" width="5" style="73" bestFit="1" customWidth="1"/>
    <col min="31" max="31" width="28.28515625" style="73" bestFit="1" customWidth="1"/>
    <col min="32" max="32" width="5.85546875" style="73" customWidth="1"/>
    <col min="33" max="33" width="48.28515625" style="73" bestFit="1" customWidth="1"/>
    <col min="34" max="34" width="5.5703125" style="73" bestFit="1" customWidth="1"/>
    <col min="35" max="35" width="63.7109375" style="73" bestFit="1" customWidth="1"/>
    <col min="36" max="36" width="5.42578125" style="73" bestFit="1" customWidth="1"/>
    <col min="37" max="37" width="44.5703125" style="73" bestFit="1" customWidth="1"/>
    <col min="38" max="38" width="5.42578125" style="73" bestFit="1" customWidth="1"/>
    <col min="39" max="39" width="46" style="73" bestFit="1" customWidth="1"/>
    <col min="40" max="40" width="8" style="73" bestFit="1" customWidth="1"/>
    <col min="41" max="41" width="9.140625" style="73"/>
    <col min="42" max="42" width="63.7109375" style="74" bestFit="1" customWidth="1"/>
    <col min="43" max="43" width="30.28515625" style="74" bestFit="1" customWidth="1"/>
    <col min="44" max="44" width="18.140625" style="74" bestFit="1" customWidth="1"/>
    <col min="45" max="16384" width="9.140625" style="73"/>
  </cols>
  <sheetData>
    <row r="1" spans="1:46">
      <c r="A1" s="72" t="s">
        <v>410</v>
      </c>
      <c r="B1" s="72" t="s">
        <v>423</v>
      </c>
      <c r="C1" s="74" t="s">
        <v>106</v>
      </c>
      <c r="D1" s="74" t="s">
        <v>391</v>
      </c>
      <c r="E1" s="74" t="s">
        <v>411</v>
      </c>
      <c r="F1" s="74" t="s">
        <v>392</v>
      </c>
      <c r="G1" s="74" t="s">
        <v>412</v>
      </c>
      <c r="H1" s="74" t="s">
        <v>393</v>
      </c>
      <c r="I1" s="74" t="s">
        <v>413</v>
      </c>
      <c r="J1" s="74" t="s">
        <v>394</v>
      </c>
      <c r="K1" s="74" t="s">
        <v>414</v>
      </c>
      <c r="L1" s="74" t="s">
        <v>395</v>
      </c>
      <c r="M1" s="74" t="s">
        <v>415</v>
      </c>
      <c r="N1" s="74" t="s">
        <v>396</v>
      </c>
      <c r="O1" s="74" t="s">
        <v>99</v>
      </c>
      <c r="P1" s="74" t="s">
        <v>397</v>
      </c>
      <c r="Q1" s="74" t="s">
        <v>416</v>
      </c>
      <c r="R1" s="74" t="s">
        <v>398</v>
      </c>
      <c r="S1" s="74" t="s">
        <v>417</v>
      </c>
      <c r="T1" s="74" t="s">
        <v>399</v>
      </c>
      <c r="U1" s="74" t="s">
        <v>296</v>
      </c>
      <c r="V1" s="74" t="s">
        <v>400</v>
      </c>
      <c r="W1" s="74" t="s">
        <v>303</v>
      </c>
      <c r="X1" s="74" t="s">
        <v>401</v>
      </c>
      <c r="Y1" s="74" t="s">
        <v>421</v>
      </c>
      <c r="Z1" s="74" t="s">
        <v>402</v>
      </c>
      <c r="AA1" s="74" t="s">
        <v>418</v>
      </c>
      <c r="AB1" s="74" t="s">
        <v>403</v>
      </c>
      <c r="AC1" s="74" t="s">
        <v>332</v>
      </c>
      <c r="AD1" s="74" t="s">
        <v>404</v>
      </c>
      <c r="AE1" s="74" t="s">
        <v>335</v>
      </c>
      <c r="AF1" s="74" t="s">
        <v>405</v>
      </c>
      <c r="AG1" s="74" t="s">
        <v>338</v>
      </c>
      <c r="AH1" s="74" t="s">
        <v>406</v>
      </c>
      <c r="AI1" s="74" t="s">
        <v>100</v>
      </c>
      <c r="AJ1" s="74" t="s">
        <v>407</v>
      </c>
      <c r="AK1" s="74" t="s">
        <v>419</v>
      </c>
      <c r="AL1" s="74" t="s">
        <v>409</v>
      </c>
      <c r="AM1" s="74" t="s">
        <v>420</v>
      </c>
      <c r="AN1" s="74" t="s">
        <v>408</v>
      </c>
      <c r="AP1" s="72" t="s">
        <v>102</v>
      </c>
      <c r="AQ1" s="72" t="s">
        <v>103</v>
      </c>
      <c r="AR1" s="72" t="s">
        <v>101</v>
      </c>
    </row>
    <row r="2" spans="1:46">
      <c r="A2" s="72" t="s">
        <v>423</v>
      </c>
      <c r="B2" s="72" t="s">
        <v>422</v>
      </c>
      <c r="C2" s="74" t="s">
        <v>105</v>
      </c>
      <c r="D2" s="74" t="s">
        <v>104</v>
      </c>
      <c r="E2" s="74" t="s">
        <v>128</v>
      </c>
      <c r="F2" s="74" t="s">
        <v>127</v>
      </c>
      <c r="G2" s="74" t="s">
        <v>149</v>
      </c>
      <c r="H2" s="74" t="s">
        <v>148</v>
      </c>
      <c r="I2" s="74" t="s">
        <v>178</v>
      </c>
      <c r="J2" s="74" t="s">
        <v>177</v>
      </c>
      <c r="K2" s="74" t="s">
        <v>197</v>
      </c>
      <c r="M2" s="74" t="s">
        <v>210</v>
      </c>
      <c r="N2" s="74" t="s">
        <v>209</v>
      </c>
      <c r="O2" s="74" t="s">
        <v>215</v>
      </c>
      <c r="P2" s="74" t="s">
        <v>214</v>
      </c>
      <c r="Q2" s="74" t="s">
        <v>275</v>
      </c>
      <c r="R2" s="74" t="s">
        <v>274</v>
      </c>
      <c r="S2" s="74" t="s">
        <v>284</v>
      </c>
      <c r="T2" s="74" t="s">
        <v>283</v>
      </c>
      <c r="U2" s="74" t="s">
        <v>295</v>
      </c>
      <c r="V2" s="74" t="s">
        <v>294</v>
      </c>
      <c r="W2" s="74" t="s">
        <v>302</v>
      </c>
      <c r="X2" s="74" t="s">
        <v>301</v>
      </c>
      <c r="Y2" s="74" t="s">
        <v>325</v>
      </c>
      <c r="Z2" s="74" t="s">
        <v>324</v>
      </c>
      <c r="AA2" s="74" t="s">
        <v>328</v>
      </c>
      <c r="AB2" s="74" t="s">
        <v>327</v>
      </c>
      <c r="AC2" s="74" t="s">
        <v>331</v>
      </c>
      <c r="AD2" s="74" t="s">
        <v>330</v>
      </c>
      <c r="AE2" s="74" t="s">
        <v>334</v>
      </c>
      <c r="AF2" s="74" t="s">
        <v>333</v>
      </c>
      <c r="AG2" s="74" t="s">
        <v>337</v>
      </c>
      <c r="AH2" s="74" t="s">
        <v>336</v>
      </c>
      <c r="AI2" s="74" t="s">
        <v>350</v>
      </c>
      <c r="AJ2" s="74" t="s">
        <v>349</v>
      </c>
      <c r="AK2" s="74" t="s">
        <v>378</v>
      </c>
      <c r="AL2" s="73">
        <v>2976</v>
      </c>
      <c r="AM2" s="74" t="s">
        <v>381</v>
      </c>
      <c r="AN2" s="74" t="s">
        <v>380</v>
      </c>
      <c r="AP2" s="74" t="s">
        <v>422</v>
      </c>
      <c r="AQ2" s="74" t="s">
        <v>106</v>
      </c>
      <c r="AR2" s="74" t="s">
        <v>424</v>
      </c>
    </row>
    <row r="3" spans="1:46">
      <c r="A3" s="74" t="s">
        <v>106</v>
      </c>
      <c r="C3" s="74" t="s">
        <v>108</v>
      </c>
      <c r="D3" s="74" t="s">
        <v>107</v>
      </c>
      <c r="E3" s="74" t="s">
        <v>131</v>
      </c>
      <c r="F3" s="74" t="s">
        <v>130</v>
      </c>
      <c r="G3" s="74" t="s">
        <v>152</v>
      </c>
      <c r="H3" s="74" t="s">
        <v>151</v>
      </c>
      <c r="I3" s="74" t="s">
        <v>181</v>
      </c>
      <c r="J3" s="74" t="s">
        <v>180</v>
      </c>
      <c r="K3" s="74" t="s">
        <v>200</v>
      </c>
      <c r="M3" s="74" t="s">
        <v>213</v>
      </c>
      <c r="N3" s="74" t="s">
        <v>212</v>
      </c>
      <c r="O3" s="74" t="s">
        <v>217</v>
      </c>
      <c r="P3" s="74" t="s">
        <v>216</v>
      </c>
      <c r="Q3" s="74" t="s">
        <v>278</v>
      </c>
      <c r="R3" s="74" t="s">
        <v>277</v>
      </c>
      <c r="S3" s="74" t="s">
        <v>287</v>
      </c>
      <c r="T3" s="74" t="s">
        <v>286</v>
      </c>
      <c r="U3" s="74" t="s">
        <v>298</v>
      </c>
      <c r="V3" s="74" t="s">
        <v>297</v>
      </c>
      <c r="W3" s="74" t="s">
        <v>305</v>
      </c>
      <c r="X3" s="74" t="s">
        <v>304</v>
      </c>
      <c r="AG3" s="74" t="s">
        <v>340</v>
      </c>
      <c r="AH3" s="74" t="s">
        <v>339</v>
      </c>
      <c r="AI3" s="74" t="s">
        <v>352</v>
      </c>
      <c r="AJ3" s="74" t="s">
        <v>351</v>
      </c>
      <c r="AM3" s="74" t="s">
        <v>384</v>
      </c>
      <c r="AN3" s="74" t="s">
        <v>383</v>
      </c>
      <c r="AP3" s="74" t="s">
        <v>105</v>
      </c>
      <c r="AQ3" s="74" t="s">
        <v>106</v>
      </c>
      <c r="AR3" s="74" t="s">
        <v>104</v>
      </c>
    </row>
    <row r="4" spans="1:46">
      <c r="A4" s="74" t="s">
        <v>411</v>
      </c>
      <c r="C4" s="74" t="s">
        <v>110</v>
      </c>
      <c r="D4" s="74" t="s">
        <v>109</v>
      </c>
      <c r="E4" s="74" t="s">
        <v>133</v>
      </c>
      <c r="F4" s="74" t="s">
        <v>132</v>
      </c>
      <c r="G4" s="74" t="s">
        <v>154</v>
      </c>
      <c r="H4" s="74" t="s">
        <v>153</v>
      </c>
      <c r="I4" s="74" t="s">
        <v>183</v>
      </c>
      <c r="J4" s="74" t="s">
        <v>182</v>
      </c>
      <c r="K4" s="74" t="s">
        <v>202</v>
      </c>
      <c r="O4" s="74" t="s">
        <v>219</v>
      </c>
      <c r="P4" s="74" t="s">
        <v>218</v>
      </c>
      <c r="Q4" s="74" t="s">
        <v>280</v>
      </c>
      <c r="R4" s="74" t="s">
        <v>279</v>
      </c>
      <c r="S4" s="74" t="s">
        <v>289</v>
      </c>
      <c r="T4" s="74" t="s">
        <v>288</v>
      </c>
      <c r="U4" s="74" t="s">
        <v>300</v>
      </c>
      <c r="V4" s="74" t="s">
        <v>299</v>
      </c>
      <c r="W4" s="74" t="s">
        <v>307</v>
      </c>
      <c r="X4" s="74" t="s">
        <v>306</v>
      </c>
      <c r="AG4" s="74" t="s">
        <v>342</v>
      </c>
      <c r="AH4" s="74" t="s">
        <v>341</v>
      </c>
      <c r="AI4" s="74" t="s">
        <v>354</v>
      </c>
      <c r="AJ4" s="74" t="s">
        <v>353</v>
      </c>
      <c r="AM4" s="74" t="s">
        <v>386</v>
      </c>
      <c r="AN4" s="74" t="s">
        <v>385</v>
      </c>
      <c r="AP4" s="74" t="s">
        <v>108</v>
      </c>
      <c r="AQ4" s="74" t="s">
        <v>106</v>
      </c>
      <c r="AR4" s="74" t="s">
        <v>107</v>
      </c>
    </row>
    <row r="5" spans="1:46">
      <c r="A5" s="74" t="s">
        <v>412</v>
      </c>
      <c r="C5" s="74" t="s">
        <v>112</v>
      </c>
      <c r="D5" s="74" t="s">
        <v>111</v>
      </c>
      <c r="E5" s="74" t="s">
        <v>135</v>
      </c>
      <c r="F5" s="74" t="s">
        <v>134</v>
      </c>
      <c r="G5" s="74" t="s">
        <v>156</v>
      </c>
      <c r="H5" s="74" t="s">
        <v>155</v>
      </c>
      <c r="I5" s="74" t="s">
        <v>185</v>
      </c>
      <c r="J5" s="74" t="s">
        <v>184</v>
      </c>
      <c r="K5" s="74" t="s">
        <v>204</v>
      </c>
      <c r="O5" s="74" t="s">
        <v>221</v>
      </c>
      <c r="P5" s="74" t="s">
        <v>220</v>
      </c>
      <c r="Q5" s="74" t="s">
        <v>282</v>
      </c>
      <c r="R5" s="74" t="s">
        <v>281</v>
      </c>
      <c r="S5" s="74" t="s">
        <v>291</v>
      </c>
      <c r="T5" s="74" t="s">
        <v>290</v>
      </c>
      <c r="W5" s="74" t="s">
        <v>309</v>
      </c>
      <c r="X5" s="74" t="s">
        <v>308</v>
      </c>
      <c r="AG5" s="74" t="s">
        <v>344</v>
      </c>
      <c r="AH5" s="74" t="s">
        <v>343</v>
      </c>
      <c r="AI5" s="74" t="s">
        <v>356</v>
      </c>
      <c r="AJ5" s="74" t="s">
        <v>355</v>
      </c>
      <c r="AM5" s="74" t="s">
        <v>388</v>
      </c>
      <c r="AN5" s="74" t="s">
        <v>387</v>
      </c>
      <c r="AP5" s="74" t="s">
        <v>110</v>
      </c>
      <c r="AQ5" s="74" t="s">
        <v>106</v>
      </c>
      <c r="AR5" s="74" t="s">
        <v>109</v>
      </c>
    </row>
    <row r="6" spans="1:46">
      <c r="A6" s="74" t="s">
        <v>413</v>
      </c>
      <c r="C6" s="74" t="s">
        <v>114</v>
      </c>
      <c r="D6" s="74" t="s">
        <v>113</v>
      </c>
      <c r="E6" s="74" t="s">
        <v>137</v>
      </c>
      <c r="F6" s="74" t="s">
        <v>136</v>
      </c>
      <c r="G6" s="74" t="s">
        <v>158</v>
      </c>
      <c r="H6" s="74" t="s">
        <v>157</v>
      </c>
      <c r="I6" s="74" t="s">
        <v>187</v>
      </c>
      <c r="J6" s="74" t="s">
        <v>186</v>
      </c>
      <c r="K6" s="74" t="s">
        <v>206</v>
      </c>
      <c r="O6" s="74" t="s">
        <v>223</v>
      </c>
      <c r="P6" s="74" t="s">
        <v>222</v>
      </c>
      <c r="S6" s="74" t="s">
        <v>293</v>
      </c>
      <c r="T6" s="74" t="s">
        <v>292</v>
      </c>
      <c r="W6" s="74" t="s">
        <v>311</v>
      </c>
      <c r="X6" s="74" t="s">
        <v>310</v>
      </c>
      <c r="AG6" s="74" t="s">
        <v>346</v>
      </c>
      <c r="AH6" s="74" t="s">
        <v>345</v>
      </c>
      <c r="AI6" s="74" t="s">
        <v>358</v>
      </c>
      <c r="AJ6" s="74" t="s">
        <v>357</v>
      </c>
      <c r="AM6" s="74" t="s">
        <v>390</v>
      </c>
      <c r="AN6" s="74" t="s">
        <v>389</v>
      </c>
      <c r="AP6" s="74" t="s">
        <v>112</v>
      </c>
      <c r="AQ6" s="74" t="s">
        <v>106</v>
      </c>
      <c r="AR6" s="74" t="s">
        <v>111</v>
      </c>
    </row>
    <row r="7" spans="1:46">
      <c r="A7" s="74" t="s">
        <v>414</v>
      </c>
      <c r="C7" s="74" t="s">
        <v>116</v>
      </c>
      <c r="D7" s="74" t="s">
        <v>115</v>
      </c>
      <c r="E7" s="74" t="s">
        <v>139</v>
      </c>
      <c r="F7" s="74" t="s">
        <v>138</v>
      </c>
      <c r="G7" s="74" t="s">
        <v>160</v>
      </c>
      <c r="H7" s="74" t="s">
        <v>159</v>
      </c>
      <c r="I7" s="74" t="s">
        <v>189</v>
      </c>
      <c r="J7" s="74" t="s">
        <v>188</v>
      </c>
      <c r="K7" s="74" t="s">
        <v>208</v>
      </c>
      <c r="O7" s="74" t="s">
        <v>225</v>
      </c>
      <c r="P7" s="74" t="s">
        <v>224</v>
      </c>
      <c r="W7" s="74" t="s">
        <v>313</v>
      </c>
      <c r="X7" s="74" t="s">
        <v>312</v>
      </c>
      <c r="AG7" s="74" t="s">
        <v>348</v>
      </c>
      <c r="AH7" s="74" t="s">
        <v>347</v>
      </c>
      <c r="AI7" s="74" t="s">
        <v>360</v>
      </c>
      <c r="AJ7" s="74" t="s">
        <v>359</v>
      </c>
      <c r="AP7" s="74" t="s">
        <v>114</v>
      </c>
      <c r="AQ7" s="74" t="s">
        <v>106</v>
      </c>
      <c r="AR7" s="74" t="s">
        <v>113</v>
      </c>
    </row>
    <row r="8" spans="1:46">
      <c r="A8" s="74" t="s">
        <v>415</v>
      </c>
      <c r="C8" s="74" t="s">
        <v>118</v>
      </c>
      <c r="D8" s="74" t="s">
        <v>117</v>
      </c>
      <c r="E8" s="74" t="s">
        <v>141</v>
      </c>
      <c r="F8" s="74" t="s">
        <v>140</v>
      </c>
      <c r="G8" s="74" t="s">
        <v>162</v>
      </c>
      <c r="H8" s="74" t="s">
        <v>161</v>
      </c>
      <c r="I8" s="74" t="s">
        <v>191</v>
      </c>
      <c r="J8" s="74" t="s">
        <v>190</v>
      </c>
      <c r="O8" s="74" t="s">
        <v>227</v>
      </c>
      <c r="P8" s="74" t="s">
        <v>226</v>
      </c>
      <c r="W8" s="74" t="s">
        <v>315</v>
      </c>
      <c r="X8" s="74" t="s">
        <v>314</v>
      </c>
      <c r="AI8" s="74" t="s">
        <v>362</v>
      </c>
      <c r="AJ8" s="74" t="s">
        <v>361</v>
      </c>
      <c r="AP8" s="74" t="s">
        <v>116</v>
      </c>
      <c r="AQ8" s="74" t="s">
        <v>106</v>
      </c>
      <c r="AR8" s="74" t="s">
        <v>115</v>
      </c>
      <c r="AT8" s="74"/>
    </row>
    <row r="9" spans="1:46">
      <c r="A9" s="74" t="s">
        <v>99</v>
      </c>
      <c r="C9" s="74" t="s">
        <v>120</v>
      </c>
      <c r="D9" s="74" t="s">
        <v>119</v>
      </c>
      <c r="E9" s="74" t="s">
        <v>143</v>
      </c>
      <c r="F9" s="74" t="s">
        <v>142</v>
      </c>
      <c r="G9" s="74" t="s">
        <v>164</v>
      </c>
      <c r="H9" s="74" t="s">
        <v>163</v>
      </c>
      <c r="I9" s="74" t="s">
        <v>193</v>
      </c>
      <c r="J9" s="74" t="s">
        <v>192</v>
      </c>
      <c r="O9" s="74" t="s">
        <v>229</v>
      </c>
      <c r="P9" s="74" t="s">
        <v>228</v>
      </c>
      <c r="W9" s="74" t="s">
        <v>317</v>
      </c>
      <c r="X9" s="74" t="s">
        <v>316</v>
      </c>
      <c r="AI9" s="74" t="s">
        <v>364</v>
      </c>
      <c r="AJ9" s="74" t="s">
        <v>363</v>
      </c>
      <c r="AP9" s="74" t="s">
        <v>118</v>
      </c>
      <c r="AQ9" s="74" t="s">
        <v>106</v>
      </c>
      <c r="AR9" s="74" t="s">
        <v>117</v>
      </c>
    </row>
    <row r="10" spans="1:46">
      <c r="A10" s="74" t="s">
        <v>416</v>
      </c>
      <c r="C10" s="74" t="s">
        <v>122</v>
      </c>
      <c r="D10" s="74" t="s">
        <v>121</v>
      </c>
      <c r="E10" s="74" t="s">
        <v>145</v>
      </c>
      <c r="F10" s="74" t="s">
        <v>144</v>
      </c>
      <c r="G10" s="74" t="s">
        <v>166</v>
      </c>
      <c r="H10" s="74" t="s">
        <v>165</v>
      </c>
      <c r="I10" s="74" t="s">
        <v>195</v>
      </c>
      <c r="J10" s="74" t="s">
        <v>194</v>
      </c>
      <c r="O10" s="74" t="s">
        <v>231</v>
      </c>
      <c r="P10" s="74" t="s">
        <v>230</v>
      </c>
      <c r="W10" s="74" t="s">
        <v>319</v>
      </c>
      <c r="X10" s="74" t="s">
        <v>318</v>
      </c>
      <c r="AI10" s="74" t="s">
        <v>366</v>
      </c>
      <c r="AJ10" s="74" t="s">
        <v>365</v>
      </c>
      <c r="AP10" s="74" t="s">
        <v>120</v>
      </c>
      <c r="AQ10" s="74" t="s">
        <v>106</v>
      </c>
      <c r="AR10" s="74" t="s">
        <v>119</v>
      </c>
    </row>
    <row r="11" spans="1:46">
      <c r="A11" s="74" t="s">
        <v>417</v>
      </c>
      <c r="C11" s="74" t="s">
        <v>124</v>
      </c>
      <c r="D11" s="74" t="s">
        <v>123</v>
      </c>
      <c r="E11" s="74" t="s">
        <v>147</v>
      </c>
      <c r="F11" s="74" t="s">
        <v>146</v>
      </c>
      <c r="G11" s="74" t="s">
        <v>168</v>
      </c>
      <c r="H11" s="74" t="s">
        <v>167</v>
      </c>
      <c r="O11" s="74" t="s">
        <v>233</v>
      </c>
      <c r="P11" s="74" t="s">
        <v>232</v>
      </c>
      <c r="W11" s="74" t="s">
        <v>321</v>
      </c>
      <c r="X11" s="74" t="s">
        <v>320</v>
      </c>
      <c r="AI11" s="74" t="s">
        <v>368</v>
      </c>
      <c r="AJ11" s="74" t="s">
        <v>367</v>
      </c>
      <c r="AP11" s="74" t="s">
        <v>122</v>
      </c>
      <c r="AQ11" s="74" t="s">
        <v>106</v>
      </c>
      <c r="AR11" s="74" t="s">
        <v>121</v>
      </c>
    </row>
    <row r="12" spans="1:46">
      <c r="A12" s="74" t="s">
        <v>296</v>
      </c>
      <c r="C12" s="74" t="s">
        <v>126</v>
      </c>
      <c r="D12" s="74" t="s">
        <v>125</v>
      </c>
      <c r="G12" s="74" t="s">
        <v>170</v>
      </c>
      <c r="H12" s="74" t="s">
        <v>169</v>
      </c>
      <c r="O12" s="74" t="s">
        <v>235</v>
      </c>
      <c r="P12" s="74" t="s">
        <v>234</v>
      </c>
      <c r="W12" s="74" t="s">
        <v>323</v>
      </c>
      <c r="X12" s="74" t="s">
        <v>322</v>
      </c>
      <c r="AI12" s="74" t="s">
        <v>370</v>
      </c>
      <c r="AJ12" s="74" t="s">
        <v>369</v>
      </c>
      <c r="AP12" s="74" t="s">
        <v>124</v>
      </c>
      <c r="AQ12" s="74" t="s">
        <v>106</v>
      </c>
      <c r="AR12" s="74" t="s">
        <v>123</v>
      </c>
    </row>
    <row r="13" spans="1:46">
      <c r="A13" s="74" t="s">
        <v>303</v>
      </c>
      <c r="G13" s="74" t="s">
        <v>172</v>
      </c>
      <c r="H13" s="74" t="s">
        <v>171</v>
      </c>
      <c r="O13" s="74" t="s">
        <v>237</v>
      </c>
      <c r="P13" s="74" t="s">
        <v>236</v>
      </c>
      <c r="AI13" s="74" t="s">
        <v>372</v>
      </c>
      <c r="AJ13" s="74" t="s">
        <v>371</v>
      </c>
      <c r="AP13" s="74" t="s">
        <v>126</v>
      </c>
      <c r="AQ13" s="74" t="s">
        <v>106</v>
      </c>
      <c r="AR13" s="74" t="s">
        <v>125</v>
      </c>
    </row>
    <row r="14" spans="1:46">
      <c r="A14" s="74" t="s">
        <v>421</v>
      </c>
      <c r="G14" s="74" t="s">
        <v>174</v>
      </c>
      <c r="H14" s="74" t="s">
        <v>173</v>
      </c>
      <c r="O14" s="74" t="s">
        <v>239</v>
      </c>
      <c r="P14" s="74" t="s">
        <v>238</v>
      </c>
      <c r="AI14" s="74" t="s">
        <v>374</v>
      </c>
      <c r="AJ14" s="74" t="s">
        <v>373</v>
      </c>
      <c r="AP14" s="74" t="s">
        <v>128</v>
      </c>
      <c r="AQ14" s="74" t="s">
        <v>129</v>
      </c>
      <c r="AR14" s="74" t="s">
        <v>127</v>
      </c>
    </row>
    <row r="15" spans="1:46">
      <c r="A15" s="74" t="s">
        <v>418</v>
      </c>
      <c r="G15" s="74" t="s">
        <v>176</v>
      </c>
      <c r="H15" s="74" t="s">
        <v>175</v>
      </c>
      <c r="O15" s="74" t="s">
        <v>241</v>
      </c>
      <c r="P15" s="74" t="s">
        <v>240</v>
      </c>
      <c r="AI15" s="74" t="s">
        <v>376</v>
      </c>
      <c r="AJ15" s="74" t="s">
        <v>375</v>
      </c>
      <c r="AP15" s="74" t="s">
        <v>131</v>
      </c>
      <c r="AQ15" s="74" t="s">
        <v>129</v>
      </c>
      <c r="AR15" s="74" t="s">
        <v>130</v>
      </c>
    </row>
    <row r="16" spans="1:46">
      <c r="A16" s="74" t="s">
        <v>332</v>
      </c>
      <c r="O16" s="74" t="s">
        <v>243</v>
      </c>
      <c r="P16" s="74" t="s">
        <v>242</v>
      </c>
      <c r="AP16" s="74" t="s">
        <v>133</v>
      </c>
      <c r="AQ16" s="74" t="s">
        <v>129</v>
      </c>
      <c r="AR16" s="74" t="s">
        <v>132</v>
      </c>
    </row>
    <row r="17" spans="1:44">
      <c r="A17" s="74" t="s">
        <v>335</v>
      </c>
      <c r="O17" s="74" t="s">
        <v>245</v>
      </c>
      <c r="P17" s="74" t="s">
        <v>244</v>
      </c>
      <c r="AP17" s="74" t="s">
        <v>135</v>
      </c>
      <c r="AQ17" s="74" t="s">
        <v>129</v>
      </c>
      <c r="AR17" s="74" t="s">
        <v>134</v>
      </c>
    </row>
    <row r="18" spans="1:44">
      <c r="A18" s="74" t="s">
        <v>338</v>
      </c>
      <c r="O18" s="74" t="s">
        <v>247</v>
      </c>
      <c r="P18" s="74" t="s">
        <v>246</v>
      </c>
      <c r="AP18" s="74" t="s">
        <v>137</v>
      </c>
      <c r="AQ18" s="74" t="s">
        <v>129</v>
      </c>
      <c r="AR18" s="74" t="s">
        <v>136</v>
      </c>
    </row>
    <row r="19" spans="1:44">
      <c r="A19" s="74" t="s">
        <v>100</v>
      </c>
      <c r="O19" s="74" t="s">
        <v>249</v>
      </c>
      <c r="P19" s="74" t="s">
        <v>248</v>
      </c>
      <c r="AP19" s="74" t="s">
        <v>139</v>
      </c>
      <c r="AQ19" s="74" t="s">
        <v>129</v>
      </c>
      <c r="AR19" s="74" t="s">
        <v>138</v>
      </c>
    </row>
    <row r="20" spans="1:44">
      <c r="A20" s="74" t="s">
        <v>419</v>
      </c>
      <c r="O20" s="74" t="s">
        <v>251</v>
      </c>
      <c r="P20" s="74" t="s">
        <v>250</v>
      </c>
      <c r="AP20" s="74" t="s">
        <v>141</v>
      </c>
      <c r="AQ20" s="74" t="s">
        <v>129</v>
      </c>
      <c r="AR20" s="74" t="s">
        <v>140</v>
      </c>
    </row>
    <row r="21" spans="1:44">
      <c r="A21" s="74" t="s">
        <v>420</v>
      </c>
      <c r="O21" s="74" t="s">
        <v>253</v>
      </c>
      <c r="P21" s="74" t="s">
        <v>252</v>
      </c>
      <c r="AP21" s="74" t="s">
        <v>143</v>
      </c>
      <c r="AQ21" s="74" t="s">
        <v>129</v>
      </c>
      <c r="AR21" s="74" t="s">
        <v>142</v>
      </c>
    </row>
    <row r="22" spans="1:44">
      <c r="O22" s="74" t="s">
        <v>255</v>
      </c>
      <c r="P22" s="74" t="s">
        <v>254</v>
      </c>
      <c r="AP22" s="74" t="s">
        <v>145</v>
      </c>
      <c r="AQ22" s="74" t="s">
        <v>129</v>
      </c>
      <c r="AR22" s="74" t="s">
        <v>144</v>
      </c>
    </row>
    <row r="23" spans="1:44">
      <c r="O23" s="74" t="s">
        <v>257</v>
      </c>
      <c r="P23" s="74" t="s">
        <v>256</v>
      </c>
      <c r="AP23" s="74" t="s">
        <v>147</v>
      </c>
      <c r="AQ23" s="74" t="s">
        <v>129</v>
      </c>
      <c r="AR23" s="74" t="s">
        <v>146</v>
      </c>
    </row>
    <row r="24" spans="1:44">
      <c r="O24" s="74" t="s">
        <v>259</v>
      </c>
      <c r="P24" s="74" t="s">
        <v>258</v>
      </c>
      <c r="AP24" s="74" t="s">
        <v>149</v>
      </c>
      <c r="AQ24" s="74" t="s">
        <v>150</v>
      </c>
      <c r="AR24" s="74" t="s">
        <v>148</v>
      </c>
    </row>
    <row r="25" spans="1:44">
      <c r="O25" s="74" t="s">
        <v>261</v>
      </c>
      <c r="P25" s="74" t="s">
        <v>260</v>
      </c>
      <c r="AP25" s="74" t="s">
        <v>152</v>
      </c>
      <c r="AQ25" s="74" t="s">
        <v>150</v>
      </c>
      <c r="AR25" s="74" t="s">
        <v>151</v>
      </c>
    </row>
    <row r="26" spans="1:44">
      <c r="O26" s="74" t="s">
        <v>263</v>
      </c>
      <c r="P26" s="74" t="s">
        <v>262</v>
      </c>
      <c r="AP26" s="74" t="s">
        <v>154</v>
      </c>
      <c r="AQ26" s="74" t="s">
        <v>150</v>
      </c>
      <c r="AR26" s="74" t="s">
        <v>153</v>
      </c>
    </row>
    <row r="27" spans="1:44">
      <c r="O27" s="74" t="s">
        <v>265</v>
      </c>
      <c r="P27" s="74" t="s">
        <v>264</v>
      </c>
      <c r="AP27" s="74" t="s">
        <v>156</v>
      </c>
      <c r="AQ27" s="74" t="s">
        <v>150</v>
      </c>
      <c r="AR27" s="74" t="s">
        <v>155</v>
      </c>
    </row>
    <row r="28" spans="1:44">
      <c r="O28" s="74" t="s">
        <v>267</v>
      </c>
      <c r="P28" s="74" t="s">
        <v>266</v>
      </c>
      <c r="AP28" s="74" t="s">
        <v>158</v>
      </c>
      <c r="AQ28" s="74" t="s">
        <v>150</v>
      </c>
      <c r="AR28" s="74" t="s">
        <v>157</v>
      </c>
    </row>
    <row r="29" spans="1:44">
      <c r="O29" s="74" t="s">
        <v>269</v>
      </c>
      <c r="P29" s="74" t="s">
        <v>268</v>
      </c>
      <c r="AP29" s="74" t="s">
        <v>160</v>
      </c>
      <c r="AQ29" s="74" t="s">
        <v>150</v>
      </c>
      <c r="AR29" s="74" t="s">
        <v>159</v>
      </c>
    </row>
    <row r="30" spans="1:44">
      <c r="O30" s="74" t="s">
        <v>271</v>
      </c>
      <c r="P30" s="74" t="s">
        <v>270</v>
      </c>
      <c r="AP30" s="74" t="s">
        <v>162</v>
      </c>
      <c r="AQ30" s="74" t="s">
        <v>150</v>
      </c>
      <c r="AR30" s="74" t="s">
        <v>161</v>
      </c>
    </row>
    <row r="31" spans="1:44">
      <c r="O31" s="74" t="s">
        <v>273</v>
      </c>
      <c r="P31" s="74" t="s">
        <v>272</v>
      </c>
      <c r="AP31" s="74" t="s">
        <v>164</v>
      </c>
      <c r="AQ31" s="74" t="s">
        <v>150</v>
      </c>
      <c r="AR31" s="74" t="s">
        <v>163</v>
      </c>
    </row>
    <row r="32" spans="1:44">
      <c r="AP32" s="74" t="s">
        <v>166</v>
      </c>
      <c r="AQ32" s="74" t="s">
        <v>150</v>
      </c>
      <c r="AR32" s="74" t="s">
        <v>165</v>
      </c>
    </row>
    <row r="33" spans="42:44">
      <c r="AP33" s="74" t="s">
        <v>168</v>
      </c>
      <c r="AQ33" s="74" t="s">
        <v>150</v>
      </c>
      <c r="AR33" s="74" t="s">
        <v>167</v>
      </c>
    </row>
    <row r="34" spans="42:44">
      <c r="AP34" s="74" t="s">
        <v>170</v>
      </c>
      <c r="AQ34" s="74" t="s">
        <v>150</v>
      </c>
      <c r="AR34" s="74" t="s">
        <v>169</v>
      </c>
    </row>
    <row r="35" spans="42:44">
      <c r="AP35" s="74" t="s">
        <v>172</v>
      </c>
      <c r="AQ35" s="74" t="s">
        <v>150</v>
      </c>
      <c r="AR35" s="74" t="s">
        <v>171</v>
      </c>
    </row>
    <row r="36" spans="42:44">
      <c r="AP36" s="74" t="s">
        <v>174</v>
      </c>
      <c r="AQ36" s="74" t="s">
        <v>150</v>
      </c>
      <c r="AR36" s="74" t="s">
        <v>173</v>
      </c>
    </row>
    <row r="37" spans="42:44">
      <c r="AP37" s="74" t="s">
        <v>176</v>
      </c>
      <c r="AQ37" s="74" t="s">
        <v>150</v>
      </c>
      <c r="AR37" s="74" t="s">
        <v>175</v>
      </c>
    </row>
    <row r="38" spans="42:44">
      <c r="AP38" s="74" t="s">
        <v>178</v>
      </c>
      <c r="AQ38" s="74" t="s">
        <v>179</v>
      </c>
      <c r="AR38" s="74" t="s">
        <v>177</v>
      </c>
    </row>
    <row r="39" spans="42:44">
      <c r="AP39" s="74" t="s">
        <v>181</v>
      </c>
      <c r="AQ39" s="74" t="s">
        <v>179</v>
      </c>
      <c r="AR39" s="74" t="s">
        <v>180</v>
      </c>
    </row>
    <row r="40" spans="42:44">
      <c r="AP40" s="74" t="s">
        <v>183</v>
      </c>
      <c r="AQ40" s="74" t="s">
        <v>179</v>
      </c>
      <c r="AR40" s="74" t="s">
        <v>182</v>
      </c>
    </row>
    <row r="41" spans="42:44">
      <c r="AP41" s="74" t="s">
        <v>185</v>
      </c>
      <c r="AQ41" s="74" t="s">
        <v>179</v>
      </c>
      <c r="AR41" s="74" t="s">
        <v>184</v>
      </c>
    </row>
    <row r="42" spans="42:44">
      <c r="AP42" s="74" t="s">
        <v>187</v>
      </c>
      <c r="AQ42" s="74" t="s">
        <v>179</v>
      </c>
      <c r="AR42" s="74" t="s">
        <v>186</v>
      </c>
    </row>
    <row r="43" spans="42:44">
      <c r="AP43" s="74" t="s">
        <v>189</v>
      </c>
      <c r="AQ43" s="74" t="s">
        <v>179</v>
      </c>
      <c r="AR43" s="74" t="s">
        <v>188</v>
      </c>
    </row>
    <row r="44" spans="42:44">
      <c r="AP44" s="74" t="s">
        <v>191</v>
      </c>
      <c r="AQ44" s="74" t="s">
        <v>179</v>
      </c>
      <c r="AR44" s="74" t="s">
        <v>190</v>
      </c>
    </row>
    <row r="45" spans="42:44">
      <c r="AP45" s="74" t="s">
        <v>193</v>
      </c>
      <c r="AQ45" s="74" t="s">
        <v>179</v>
      </c>
      <c r="AR45" s="74" t="s">
        <v>192</v>
      </c>
    </row>
    <row r="46" spans="42:44">
      <c r="AP46" s="74" t="s">
        <v>195</v>
      </c>
      <c r="AQ46" s="74" t="s">
        <v>179</v>
      </c>
      <c r="AR46" s="74" t="s">
        <v>194</v>
      </c>
    </row>
    <row r="47" spans="42:44">
      <c r="AP47" s="74" t="s">
        <v>197</v>
      </c>
      <c r="AQ47" s="74" t="s">
        <v>198</v>
      </c>
      <c r="AR47" s="74" t="s">
        <v>196</v>
      </c>
    </row>
    <row r="48" spans="42:44">
      <c r="AP48" s="74" t="s">
        <v>200</v>
      </c>
      <c r="AQ48" s="74" t="s">
        <v>198</v>
      </c>
      <c r="AR48" s="74" t="s">
        <v>199</v>
      </c>
    </row>
    <row r="49" spans="42:44">
      <c r="AP49" s="74" t="s">
        <v>202</v>
      </c>
      <c r="AQ49" s="74" t="s">
        <v>198</v>
      </c>
      <c r="AR49" s="74" t="s">
        <v>201</v>
      </c>
    </row>
    <row r="50" spans="42:44">
      <c r="AP50" s="74" t="s">
        <v>204</v>
      </c>
      <c r="AQ50" s="74" t="s">
        <v>198</v>
      </c>
      <c r="AR50" s="74" t="s">
        <v>203</v>
      </c>
    </row>
    <row r="51" spans="42:44">
      <c r="AP51" s="74" t="s">
        <v>206</v>
      </c>
      <c r="AQ51" s="74" t="s">
        <v>198</v>
      </c>
      <c r="AR51" s="74" t="s">
        <v>205</v>
      </c>
    </row>
    <row r="52" spans="42:44">
      <c r="AP52" s="74" t="s">
        <v>208</v>
      </c>
      <c r="AQ52" s="74" t="s">
        <v>198</v>
      </c>
      <c r="AR52" s="74" t="s">
        <v>207</v>
      </c>
    </row>
    <row r="53" spans="42:44">
      <c r="AP53" s="74" t="s">
        <v>210</v>
      </c>
      <c r="AQ53" s="74" t="s">
        <v>211</v>
      </c>
      <c r="AR53" s="74" t="s">
        <v>209</v>
      </c>
    </row>
    <row r="54" spans="42:44">
      <c r="AP54" s="74" t="s">
        <v>213</v>
      </c>
      <c r="AQ54" s="74" t="s">
        <v>211</v>
      </c>
      <c r="AR54" s="74" t="s">
        <v>212</v>
      </c>
    </row>
    <row r="55" spans="42:44">
      <c r="AP55" s="74" t="s">
        <v>215</v>
      </c>
      <c r="AQ55" s="74" t="s">
        <v>99</v>
      </c>
      <c r="AR55" s="74" t="s">
        <v>214</v>
      </c>
    </row>
    <row r="56" spans="42:44">
      <c r="AP56" s="74" t="s">
        <v>217</v>
      </c>
      <c r="AQ56" s="74" t="s">
        <v>99</v>
      </c>
      <c r="AR56" s="74" t="s">
        <v>216</v>
      </c>
    </row>
    <row r="57" spans="42:44">
      <c r="AP57" s="74" t="s">
        <v>219</v>
      </c>
      <c r="AQ57" s="74" t="s">
        <v>99</v>
      </c>
      <c r="AR57" s="74" t="s">
        <v>218</v>
      </c>
    </row>
    <row r="58" spans="42:44">
      <c r="AP58" s="74" t="s">
        <v>221</v>
      </c>
      <c r="AQ58" s="74" t="s">
        <v>99</v>
      </c>
      <c r="AR58" s="74" t="s">
        <v>220</v>
      </c>
    </row>
    <row r="59" spans="42:44">
      <c r="AP59" s="74" t="s">
        <v>223</v>
      </c>
      <c r="AQ59" s="74" t="s">
        <v>99</v>
      </c>
      <c r="AR59" s="74" t="s">
        <v>222</v>
      </c>
    </row>
    <row r="60" spans="42:44">
      <c r="AP60" s="74" t="s">
        <v>225</v>
      </c>
      <c r="AQ60" s="74" t="s">
        <v>99</v>
      </c>
      <c r="AR60" s="74" t="s">
        <v>224</v>
      </c>
    </row>
    <row r="61" spans="42:44">
      <c r="AP61" s="74" t="s">
        <v>227</v>
      </c>
      <c r="AQ61" s="74" t="s">
        <v>99</v>
      </c>
      <c r="AR61" s="74" t="s">
        <v>226</v>
      </c>
    </row>
    <row r="62" spans="42:44">
      <c r="AP62" s="74" t="s">
        <v>229</v>
      </c>
      <c r="AQ62" s="74" t="s">
        <v>99</v>
      </c>
      <c r="AR62" s="74" t="s">
        <v>228</v>
      </c>
    </row>
    <row r="63" spans="42:44">
      <c r="AP63" s="74" t="s">
        <v>231</v>
      </c>
      <c r="AQ63" s="74" t="s">
        <v>99</v>
      </c>
      <c r="AR63" s="74" t="s">
        <v>230</v>
      </c>
    </row>
    <row r="64" spans="42:44">
      <c r="AP64" s="74" t="s">
        <v>233</v>
      </c>
      <c r="AQ64" s="74" t="s">
        <v>99</v>
      </c>
      <c r="AR64" s="74" t="s">
        <v>232</v>
      </c>
    </row>
    <row r="65" spans="42:44">
      <c r="AP65" s="74" t="s">
        <v>235</v>
      </c>
      <c r="AQ65" s="74" t="s">
        <v>99</v>
      </c>
      <c r="AR65" s="74" t="s">
        <v>234</v>
      </c>
    </row>
    <row r="66" spans="42:44">
      <c r="AP66" s="74" t="s">
        <v>237</v>
      </c>
      <c r="AQ66" s="74" t="s">
        <v>99</v>
      </c>
      <c r="AR66" s="74" t="s">
        <v>236</v>
      </c>
    </row>
    <row r="67" spans="42:44">
      <c r="AP67" s="74" t="s">
        <v>239</v>
      </c>
      <c r="AQ67" s="74" t="s">
        <v>99</v>
      </c>
      <c r="AR67" s="74" t="s">
        <v>238</v>
      </c>
    </row>
    <row r="68" spans="42:44">
      <c r="AP68" s="74" t="s">
        <v>241</v>
      </c>
      <c r="AQ68" s="74" t="s">
        <v>99</v>
      </c>
      <c r="AR68" s="74" t="s">
        <v>240</v>
      </c>
    </row>
    <row r="69" spans="42:44">
      <c r="AP69" s="74" t="s">
        <v>243</v>
      </c>
      <c r="AQ69" s="74" t="s">
        <v>99</v>
      </c>
      <c r="AR69" s="74" t="s">
        <v>242</v>
      </c>
    </row>
    <row r="70" spans="42:44">
      <c r="AP70" s="74" t="s">
        <v>245</v>
      </c>
      <c r="AQ70" s="74" t="s">
        <v>99</v>
      </c>
      <c r="AR70" s="74" t="s">
        <v>244</v>
      </c>
    </row>
    <row r="71" spans="42:44">
      <c r="AP71" s="74" t="s">
        <v>247</v>
      </c>
      <c r="AQ71" s="74" t="s">
        <v>99</v>
      </c>
      <c r="AR71" s="74" t="s">
        <v>246</v>
      </c>
    </row>
    <row r="72" spans="42:44">
      <c r="AP72" s="74" t="s">
        <v>249</v>
      </c>
      <c r="AQ72" s="74" t="s">
        <v>99</v>
      </c>
      <c r="AR72" s="74" t="s">
        <v>248</v>
      </c>
    </row>
    <row r="73" spans="42:44">
      <c r="AP73" s="74" t="s">
        <v>251</v>
      </c>
      <c r="AQ73" s="74" t="s">
        <v>99</v>
      </c>
      <c r="AR73" s="74" t="s">
        <v>250</v>
      </c>
    </row>
    <row r="74" spans="42:44">
      <c r="AP74" s="74" t="s">
        <v>253</v>
      </c>
      <c r="AQ74" s="74" t="s">
        <v>99</v>
      </c>
      <c r="AR74" s="74" t="s">
        <v>252</v>
      </c>
    </row>
    <row r="75" spans="42:44">
      <c r="AP75" s="74" t="s">
        <v>255</v>
      </c>
      <c r="AQ75" s="74" t="s">
        <v>99</v>
      </c>
      <c r="AR75" s="74" t="s">
        <v>254</v>
      </c>
    </row>
    <row r="76" spans="42:44">
      <c r="AP76" s="74" t="s">
        <v>257</v>
      </c>
      <c r="AQ76" s="74" t="s">
        <v>99</v>
      </c>
      <c r="AR76" s="74" t="s">
        <v>256</v>
      </c>
    </row>
    <row r="77" spans="42:44">
      <c r="AP77" s="74" t="s">
        <v>259</v>
      </c>
      <c r="AQ77" s="74" t="s">
        <v>99</v>
      </c>
      <c r="AR77" s="74" t="s">
        <v>258</v>
      </c>
    </row>
    <row r="78" spans="42:44">
      <c r="AP78" s="74" t="s">
        <v>261</v>
      </c>
      <c r="AQ78" s="74" t="s">
        <v>99</v>
      </c>
      <c r="AR78" s="74" t="s">
        <v>260</v>
      </c>
    </row>
    <row r="79" spans="42:44">
      <c r="AP79" s="74" t="s">
        <v>263</v>
      </c>
      <c r="AQ79" s="74" t="s">
        <v>99</v>
      </c>
      <c r="AR79" s="74" t="s">
        <v>262</v>
      </c>
    </row>
    <row r="80" spans="42:44">
      <c r="AP80" s="74" t="s">
        <v>265</v>
      </c>
      <c r="AQ80" s="74" t="s">
        <v>99</v>
      </c>
      <c r="AR80" s="74" t="s">
        <v>264</v>
      </c>
    </row>
    <row r="81" spans="42:44">
      <c r="AP81" s="74" t="s">
        <v>267</v>
      </c>
      <c r="AQ81" s="74" t="s">
        <v>99</v>
      </c>
      <c r="AR81" s="74" t="s">
        <v>266</v>
      </c>
    </row>
    <row r="82" spans="42:44">
      <c r="AP82" s="74" t="s">
        <v>269</v>
      </c>
      <c r="AQ82" s="74" t="s">
        <v>99</v>
      </c>
      <c r="AR82" s="74" t="s">
        <v>268</v>
      </c>
    </row>
    <row r="83" spans="42:44">
      <c r="AP83" s="74" t="s">
        <v>271</v>
      </c>
      <c r="AQ83" s="74" t="s">
        <v>99</v>
      </c>
      <c r="AR83" s="74" t="s">
        <v>270</v>
      </c>
    </row>
    <row r="84" spans="42:44">
      <c r="AP84" s="74" t="s">
        <v>273</v>
      </c>
      <c r="AQ84" s="74" t="s">
        <v>99</v>
      </c>
      <c r="AR84" s="74" t="s">
        <v>272</v>
      </c>
    </row>
    <row r="85" spans="42:44">
      <c r="AP85" s="74" t="s">
        <v>275</v>
      </c>
      <c r="AQ85" s="74" t="s">
        <v>276</v>
      </c>
      <c r="AR85" s="74" t="s">
        <v>274</v>
      </c>
    </row>
    <row r="86" spans="42:44">
      <c r="AP86" s="74" t="s">
        <v>278</v>
      </c>
      <c r="AQ86" s="74" t="s">
        <v>276</v>
      </c>
      <c r="AR86" s="74" t="s">
        <v>277</v>
      </c>
    </row>
    <row r="87" spans="42:44">
      <c r="AP87" s="74" t="s">
        <v>280</v>
      </c>
      <c r="AQ87" s="74" t="s">
        <v>276</v>
      </c>
      <c r="AR87" s="74" t="s">
        <v>279</v>
      </c>
    </row>
    <row r="88" spans="42:44">
      <c r="AP88" s="74" t="s">
        <v>282</v>
      </c>
      <c r="AQ88" s="74" t="s">
        <v>276</v>
      </c>
      <c r="AR88" s="74" t="s">
        <v>281</v>
      </c>
    </row>
    <row r="89" spans="42:44">
      <c r="AP89" s="74" t="s">
        <v>284</v>
      </c>
      <c r="AQ89" s="74" t="s">
        <v>285</v>
      </c>
      <c r="AR89" s="74" t="s">
        <v>283</v>
      </c>
    </row>
    <row r="90" spans="42:44">
      <c r="AP90" s="74" t="s">
        <v>287</v>
      </c>
      <c r="AQ90" s="74" t="s">
        <v>285</v>
      </c>
      <c r="AR90" s="74" t="s">
        <v>286</v>
      </c>
    </row>
    <row r="91" spans="42:44">
      <c r="AP91" s="74" t="s">
        <v>289</v>
      </c>
      <c r="AQ91" s="74" t="s">
        <v>285</v>
      </c>
      <c r="AR91" s="74" t="s">
        <v>288</v>
      </c>
    </row>
    <row r="92" spans="42:44">
      <c r="AP92" s="74" t="s">
        <v>291</v>
      </c>
      <c r="AQ92" s="74" t="s">
        <v>285</v>
      </c>
      <c r="AR92" s="74" t="s">
        <v>290</v>
      </c>
    </row>
    <row r="93" spans="42:44">
      <c r="AP93" s="74" t="s">
        <v>293</v>
      </c>
      <c r="AQ93" s="74" t="s">
        <v>285</v>
      </c>
      <c r="AR93" s="74" t="s">
        <v>292</v>
      </c>
    </row>
    <row r="94" spans="42:44">
      <c r="AP94" s="74" t="s">
        <v>295</v>
      </c>
      <c r="AQ94" s="74" t="s">
        <v>296</v>
      </c>
      <c r="AR94" s="74" t="s">
        <v>294</v>
      </c>
    </row>
    <row r="95" spans="42:44">
      <c r="AP95" s="74" t="s">
        <v>298</v>
      </c>
      <c r="AQ95" s="74" t="s">
        <v>296</v>
      </c>
      <c r="AR95" s="74" t="s">
        <v>297</v>
      </c>
    </row>
    <row r="96" spans="42:44">
      <c r="AP96" s="74" t="s">
        <v>300</v>
      </c>
      <c r="AQ96" s="74" t="s">
        <v>296</v>
      </c>
      <c r="AR96" s="74" t="s">
        <v>299</v>
      </c>
    </row>
    <row r="97" spans="42:44">
      <c r="AP97" s="74" t="s">
        <v>302</v>
      </c>
      <c r="AQ97" s="74" t="s">
        <v>303</v>
      </c>
      <c r="AR97" s="74" t="s">
        <v>301</v>
      </c>
    </row>
    <row r="98" spans="42:44">
      <c r="AP98" s="74" t="s">
        <v>305</v>
      </c>
      <c r="AQ98" s="74" t="s">
        <v>303</v>
      </c>
      <c r="AR98" s="74" t="s">
        <v>304</v>
      </c>
    </row>
    <row r="99" spans="42:44">
      <c r="AP99" s="74" t="s">
        <v>307</v>
      </c>
      <c r="AQ99" s="74" t="s">
        <v>303</v>
      </c>
      <c r="AR99" s="74" t="s">
        <v>306</v>
      </c>
    </row>
    <row r="100" spans="42:44">
      <c r="AP100" s="74" t="s">
        <v>309</v>
      </c>
      <c r="AQ100" s="74" t="s">
        <v>303</v>
      </c>
      <c r="AR100" s="74" t="s">
        <v>308</v>
      </c>
    </row>
    <row r="101" spans="42:44">
      <c r="AP101" s="74" t="s">
        <v>311</v>
      </c>
      <c r="AQ101" s="74" t="s">
        <v>303</v>
      </c>
      <c r="AR101" s="74" t="s">
        <v>310</v>
      </c>
    </row>
    <row r="102" spans="42:44">
      <c r="AP102" s="74" t="s">
        <v>313</v>
      </c>
      <c r="AQ102" s="74" t="s">
        <v>303</v>
      </c>
      <c r="AR102" s="74" t="s">
        <v>312</v>
      </c>
    </row>
    <row r="103" spans="42:44">
      <c r="AP103" s="74" t="s">
        <v>315</v>
      </c>
      <c r="AQ103" s="74" t="s">
        <v>303</v>
      </c>
      <c r="AR103" s="74" t="s">
        <v>314</v>
      </c>
    </row>
    <row r="104" spans="42:44">
      <c r="AP104" s="74" t="s">
        <v>317</v>
      </c>
      <c r="AQ104" s="74" t="s">
        <v>303</v>
      </c>
      <c r="AR104" s="74" t="s">
        <v>316</v>
      </c>
    </row>
    <row r="105" spans="42:44">
      <c r="AP105" s="74" t="s">
        <v>319</v>
      </c>
      <c r="AQ105" s="74" t="s">
        <v>303</v>
      </c>
      <c r="AR105" s="74" t="s">
        <v>318</v>
      </c>
    </row>
    <row r="106" spans="42:44">
      <c r="AP106" s="74" t="s">
        <v>321</v>
      </c>
      <c r="AQ106" s="74" t="s">
        <v>303</v>
      </c>
      <c r="AR106" s="74" t="s">
        <v>320</v>
      </c>
    </row>
    <row r="107" spans="42:44">
      <c r="AP107" s="74" t="s">
        <v>323</v>
      </c>
      <c r="AQ107" s="74" t="s">
        <v>303</v>
      </c>
      <c r="AR107" s="74" t="s">
        <v>322</v>
      </c>
    </row>
    <row r="108" spans="42:44">
      <c r="AP108" s="74" t="s">
        <v>325</v>
      </c>
      <c r="AQ108" s="74" t="s">
        <v>326</v>
      </c>
      <c r="AR108" s="74" t="s">
        <v>324</v>
      </c>
    </row>
    <row r="109" spans="42:44">
      <c r="AP109" s="74" t="s">
        <v>328</v>
      </c>
      <c r="AQ109" s="74" t="s">
        <v>329</v>
      </c>
      <c r="AR109" s="74" t="s">
        <v>327</v>
      </c>
    </row>
    <row r="110" spans="42:44">
      <c r="AP110" s="74" t="s">
        <v>331</v>
      </c>
      <c r="AQ110" s="74" t="s">
        <v>332</v>
      </c>
      <c r="AR110" s="74" t="s">
        <v>330</v>
      </c>
    </row>
    <row r="111" spans="42:44">
      <c r="AP111" s="74" t="s">
        <v>334</v>
      </c>
      <c r="AQ111" s="74" t="s">
        <v>335</v>
      </c>
      <c r="AR111" s="74" t="s">
        <v>333</v>
      </c>
    </row>
    <row r="112" spans="42:44">
      <c r="AP112" s="74" t="s">
        <v>337</v>
      </c>
      <c r="AQ112" s="74" t="s">
        <v>338</v>
      </c>
      <c r="AR112" s="74" t="s">
        <v>336</v>
      </c>
    </row>
    <row r="113" spans="42:44">
      <c r="AP113" s="74" t="s">
        <v>340</v>
      </c>
      <c r="AQ113" s="74" t="s">
        <v>338</v>
      </c>
      <c r="AR113" s="74" t="s">
        <v>339</v>
      </c>
    </row>
    <row r="114" spans="42:44">
      <c r="AP114" s="74" t="s">
        <v>342</v>
      </c>
      <c r="AQ114" s="74" t="s">
        <v>338</v>
      </c>
      <c r="AR114" s="74" t="s">
        <v>341</v>
      </c>
    </row>
    <row r="115" spans="42:44">
      <c r="AP115" s="74" t="s">
        <v>344</v>
      </c>
      <c r="AQ115" s="74" t="s">
        <v>338</v>
      </c>
      <c r="AR115" s="74" t="s">
        <v>343</v>
      </c>
    </row>
    <row r="116" spans="42:44">
      <c r="AP116" s="74" t="s">
        <v>346</v>
      </c>
      <c r="AQ116" s="74" t="s">
        <v>338</v>
      </c>
      <c r="AR116" s="74" t="s">
        <v>345</v>
      </c>
    </row>
    <row r="117" spans="42:44">
      <c r="AP117" s="74" t="s">
        <v>348</v>
      </c>
      <c r="AQ117" s="74" t="s">
        <v>338</v>
      </c>
      <c r="AR117" s="74" t="s">
        <v>347</v>
      </c>
    </row>
    <row r="118" spans="42:44">
      <c r="AP118" s="74" t="s">
        <v>350</v>
      </c>
      <c r="AQ118" s="74" t="s">
        <v>100</v>
      </c>
      <c r="AR118" s="74" t="s">
        <v>349</v>
      </c>
    </row>
    <row r="119" spans="42:44">
      <c r="AP119" s="74" t="s">
        <v>352</v>
      </c>
      <c r="AQ119" s="74" t="s">
        <v>100</v>
      </c>
      <c r="AR119" s="74" t="s">
        <v>351</v>
      </c>
    </row>
    <row r="120" spans="42:44">
      <c r="AP120" s="74" t="s">
        <v>354</v>
      </c>
      <c r="AQ120" s="74" t="s">
        <v>100</v>
      </c>
      <c r="AR120" s="74" t="s">
        <v>353</v>
      </c>
    </row>
    <row r="121" spans="42:44">
      <c r="AP121" s="74" t="s">
        <v>356</v>
      </c>
      <c r="AQ121" s="74" t="s">
        <v>100</v>
      </c>
      <c r="AR121" s="74" t="s">
        <v>355</v>
      </c>
    </row>
    <row r="122" spans="42:44">
      <c r="AP122" s="74" t="s">
        <v>358</v>
      </c>
      <c r="AQ122" s="74" t="s">
        <v>100</v>
      </c>
      <c r="AR122" s="74" t="s">
        <v>357</v>
      </c>
    </row>
    <row r="123" spans="42:44">
      <c r="AP123" s="74" t="s">
        <v>360</v>
      </c>
      <c r="AQ123" s="74" t="s">
        <v>100</v>
      </c>
      <c r="AR123" s="74" t="s">
        <v>359</v>
      </c>
    </row>
    <row r="124" spans="42:44">
      <c r="AP124" s="74" t="s">
        <v>362</v>
      </c>
      <c r="AQ124" s="74" t="s">
        <v>100</v>
      </c>
      <c r="AR124" s="74" t="s">
        <v>361</v>
      </c>
    </row>
    <row r="125" spans="42:44">
      <c r="AP125" s="74" t="s">
        <v>364</v>
      </c>
      <c r="AQ125" s="74" t="s">
        <v>100</v>
      </c>
      <c r="AR125" s="74" t="s">
        <v>363</v>
      </c>
    </row>
    <row r="126" spans="42:44">
      <c r="AP126" s="74" t="s">
        <v>366</v>
      </c>
      <c r="AQ126" s="74" t="s">
        <v>100</v>
      </c>
      <c r="AR126" s="74" t="s">
        <v>365</v>
      </c>
    </row>
    <row r="127" spans="42:44">
      <c r="AP127" s="74" t="s">
        <v>368</v>
      </c>
      <c r="AQ127" s="74" t="s">
        <v>100</v>
      </c>
      <c r="AR127" s="74" t="s">
        <v>367</v>
      </c>
    </row>
    <row r="128" spans="42:44">
      <c r="AP128" s="74" t="s">
        <v>370</v>
      </c>
      <c r="AQ128" s="74" t="s">
        <v>100</v>
      </c>
      <c r="AR128" s="74" t="s">
        <v>369</v>
      </c>
    </row>
    <row r="129" spans="42:44">
      <c r="AP129" s="74" t="s">
        <v>372</v>
      </c>
      <c r="AQ129" s="74" t="s">
        <v>100</v>
      </c>
      <c r="AR129" s="74" t="s">
        <v>371</v>
      </c>
    </row>
    <row r="130" spans="42:44">
      <c r="AP130" s="74" t="s">
        <v>374</v>
      </c>
      <c r="AQ130" s="74" t="s">
        <v>100</v>
      </c>
      <c r="AR130" s="74" t="s">
        <v>373</v>
      </c>
    </row>
    <row r="131" spans="42:44">
      <c r="AP131" s="74" t="s">
        <v>376</v>
      </c>
      <c r="AQ131" s="74" t="s">
        <v>100</v>
      </c>
      <c r="AR131" s="74" t="s">
        <v>375</v>
      </c>
    </row>
    <row r="132" spans="42:44">
      <c r="AP132" s="74" t="s">
        <v>378</v>
      </c>
      <c r="AQ132" s="74" t="s">
        <v>379</v>
      </c>
      <c r="AR132" s="74" t="s">
        <v>377</v>
      </c>
    </row>
    <row r="133" spans="42:44">
      <c r="AP133" s="74" t="s">
        <v>381</v>
      </c>
      <c r="AQ133" s="74" t="s">
        <v>382</v>
      </c>
      <c r="AR133" s="74" t="s">
        <v>380</v>
      </c>
    </row>
    <row r="134" spans="42:44">
      <c r="AP134" s="74" t="s">
        <v>384</v>
      </c>
      <c r="AQ134" s="74" t="s">
        <v>382</v>
      </c>
      <c r="AR134" s="74" t="s">
        <v>383</v>
      </c>
    </row>
    <row r="135" spans="42:44">
      <c r="AP135" s="74" t="s">
        <v>386</v>
      </c>
      <c r="AQ135" s="74" t="s">
        <v>382</v>
      </c>
      <c r="AR135" s="74" t="s">
        <v>385</v>
      </c>
    </row>
    <row r="136" spans="42:44">
      <c r="AP136" s="74" t="s">
        <v>388</v>
      </c>
      <c r="AQ136" s="74" t="s">
        <v>382</v>
      </c>
      <c r="AR136" s="74" t="s">
        <v>387</v>
      </c>
    </row>
    <row r="137" spans="42:44">
      <c r="AP137" s="74" t="s">
        <v>390</v>
      </c>
      <c r="AQ137" s="74" t="s">
        <v>382</v>
      </c>
      <c r="AR137" s="74" t="s">
        <v>389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72"/>
  <sheetViews>
    <sheetView showGridLines="0" zoomScaleNormal="100" workbookViewId="0">
      <selection activeCell="G13" sqref="G13"/>
    </sheetView>
  </sheetViews>
  <sheetFormatPr defaultRowHeight="15"/>
  <cols>
    <col min="1" max="1" width="3.28515625" customWidth="1"/>
    <col min="2" max="2" width="31.85546875" customWidth="1"/>
    <col min="3" max="3" width="29.7109375" customWidth="1"/>
    <col min="4" max="4" width="6.85546875" customWidth="1"/>
    <col min="5" max="5" width="12.7109375" customWidth="1"/>
    <col min="6" max="8" width="18" customWidth="1"/>
  </cols>
  <sheetData>
    <row r="2" spans="2:18">
      <c r="B2" s="1" t="s">
        <v>0</v>
      </c>
      <c r="C2" s="42"/>
      <c r="D2" s="6"/>
    </row>
    <row r="3" spans="2:18">
      <c r="B3" s="2" t="s">
        <v>1</v>
      </c>
      <c r="C3" s="245"/>
      <c r="D3" s="6"/>
    </row>
    <row r="4" spans="2:18">
      <c r="B4" s="4"/>
    </row>
    <row r="5" spans="2:18" s="15" customFormat="1">
      <c r="B5" s="279" t="s">
        <v>48</v>
      </c>
      <c r="C5" s="280"/>
      <c r="E5" s="279" t="s">
        <v>586</v>
      </c>
      <c r="F5" s="283"/>
      <c r="G5" s="283"/>
      <c r="H5" s="280"/>
    </row>
    <row r="6" spans="2:18" s="15" customFormat="1">
      <c r="B6" s="281" t="s">
        <v>49</v>
      </c>
      <c r="C6" s="282"/>
      <c r="E6" s="9"/>
      <c r="F6" s="6"/>
      <c r="G6" s="76" t="s">
        <v>587</v>
      </c>
      <c r="H6" s="242">
        <f>SUM('Measure Summary '!C10:J10)-SUM('Measure Summary '!C13:J13)</f>
        <v>0</v>
      </c>
      <c r="I6"/>
      <c r="J6"/>
    </row>
    <row r="7" spans="2:18">
      <c r="B7" s="18" t="s">
        <v>2</v>
      </c>
      <c r="C7" s="246" t="s">
        <v>3</v>
      </c>
      <c r="D7" s="6"/>
      <c r="E7" s="9"/>
      <c r="H7" s="3"/>
    </row>
    <row r="8" spans="2:18">
      <c r="B8" s="18" t="s">
        <v>56</v>
      </c>
      <c r="C8" s="87" t="s">
        <v>438</v>
      </c>
      <c r="D8" s="6"/>
      <c r="E8" s="9"/>
      <c r="F8" s="17" t="s">
        <v>17</v>
      </c>
      <c r="G8" s="17" t="s">
        <v>18</v>
      </c>
      <c r="H8" s="26" t="s">
        <v>51</v>
      </c>
      <c r="N8" s="6"/>
      <c r="O8" s="6"/>
      <c r="P8" s="6"/>
      <c r="Q8" s="6"/>
      <c r="R8" s="6"/>
    </row>
    <row r="9" spans="2:18">
      <c r="B9" s="88"/>
      <c r="C9" s="24"/>
      <c r="D9" s="6"/>
      <c r="E9" s="12" t="s">
        <v>19</v>
      </c>
      <c r="F9" s="139">
        <f>SUM('Measure Summary '!C18:J18)</f>
        <v>0</v>
      </c>
      <c r="G9" s="139">
        <f>F9*H9</f>
        <v>0</v>
      </c>
      <c r="H9" s="87">
        <v>5</v>
      </c>
      <c r="N9" s="6"/>
      <c r="O9" s="6"/>
      <c r="P9" s="6"/>
      <c r="Q9" s="6"/>
      <c r="R9" s="6"/>
    </row>
    <row r="10" spans="2:18">
      <c r="B10" s="4"/>
      <c r="D10" s="6"/>
      <c r="E10" s="13" t="s">
        <v>20</v>
      </c>
      <c r="F10" s="140">
        <f>SUM('Measure Summary '!C19:J19)</f>
        <v>0</v>
      </c>
      <c r="G10" s="139">
        <f>F10*H10</f>
        <v>0</v>
      </c>
      <c r="H10" s="87">
        <v>5</v>
      </c>
      <c r="I10" s="21"/>
      <c r="J10" s="21"/>
      <c r="N10" s="6"/>
      <c r="O10" s="6"/>
      <c r="P10" s="243"/>
      <c r="Q10" s="244"/>
      <c r="R10" s="6"/>
    </row>
    <row r="11" spans="2:18" s="21" customFormat="1">
      <c r="B11" s="279" t="s">
        <v>50</v>
      </c>
      <c r="C11" s="280"/>
      <c r="E11"/>
      <c r="F11"/>
      <c r="G11"/>
      <c r="H11"/>
      <c r="I11"/>
      <c r="J11"/>
      <c r="P11" s="243"/>
      <c r="Q11" s="78"/>
    </row>
    <row r="12" spans="2:18">
      <c r="B12" s="19" t="s">
        <v>460</v>
      </c>
      <c r="C12" s="246"/>
      <c r="E12" s="279" t="s">
        <v>588</v>
      </c>
      <c r="F12" s="283"/>
      <c r="G12" s="280"/>
      <c r="H12" s="15"/>
      <c r="I12" s="15"/>
      <c r="J12" s="15"/>
      <c r="N12" s="6"/>
      <c r="O12" s="6"/>
      <c r="P12" s="243"/>
      <c r="Q12" s="78"/>
      <c r="R12" s="6"/>
    </row>
    <row r="13" spans="2:18" s="15" customFormat="1">
      <c r="B13" s="19" t="s">
        <v>461</v>
      </c>
      <c r="C13" s="246"/>
      <c r="D13" s="6"/>
      <c r="E13" s="285" t="s">
        <v>519</v>
      </c>
      <c r="F13" s="285" t="s">
        <v>518</v>
      </c>
      <c r="G13" s="146">
        <f>'Project Costs'!C5</f>
        <v>0</v>
      </c>
      <c r="N13" s="6"/>
      <c r="O13" s="6"/>
      <c r="P13" s="243"/>
      <c r="Q13" s="78"/>
      <c r="R13" s="6"/>
    </row>
    <row r="14" spans="2:18" s="15" customFormat="1">
      <c r="B14" s="19"/>
      <c r="C14" s="24"/>
      <c r="D14" s="6"/>
      <c r="E14" s="62"/>
      <c r="F14" s="62" t="s">
        <v>525</v>
      </c>
      <c r="G14" s="146">
        <f>'Project Costs'!C19</f>
        <v>0</v>
      </c>
      <c r="I14"/>
      <c r="J14"/>
      <c r="N14" s="6"/>
      <c r="O14" s="6"/>
      <c r="P14" s="6"/>
      <c r="Q14" s="6"/>
      <c r="R14" s="6"/>
    </row>
    <row r="15" spans="2:18">
      <c r="B15" s="19" t="s">
        <v>447</v>
      </c>
      <c r="C15" s="247"/>
      <c r="D15" s="6"/>
      <c r="E15" s="231"/>
      <c r="F15" s="62" t="s">
        <v>590</v>
      </c>
      <c r="G15" s="229" t="e">
        <f>SUM('Measure Summary '!C21:J21)</f>
        <v>#DIV/0!</v>
      </c>
      <c r="H15" s="15"/>
      <c r="I15" s="15"/>
      <c r="J15" s="15"/>
    </row>
    <row r="16" spans="2:18" s="15" customFormat="1">
      <c r="B16" s="19" t="s">
        <v>448</v>
      </c>
      <c r="C16" s="247"/>
      <c r="D16" s="6"/>
      <c r="E16" s="75"/>
      <c r="F16" s="232" t="s">
        <v>589</v>
      </c>
      <c r="G16" s="229">
        <f>'Incentive Calc'!B26</f>
        <v>0</v>
      </c>
      <c r="I16"/>
      <c r="J16"/>
    </row>
    <row r="17" spans="2:10">
      <c r="B17" s="19" t="s">
        <v>462</v>
      </c>
      <c r="C17" s="247"/>
      <c r="D17" s="21"/>
      <c r="E17" s="231"/>
      <c r="F17" s="230" t="s">
        <v>535</v>
      </c>
      <c r="G17" s="146">
        <f>'Incentive Calc'!B27</f>
        <v>0</v>
      </c>
      <c r="H17" s="15"/>
      <c r="I17" s="15"/>
      <c r="J17" s="15"/>
    </row>
    <row r="18" spans="2:10" s="15" customFormat="1">
      <c r="B18" s="89" t="s">
        <v>529</v>
      </c>
      <c r="C18" s="248"/>
      <c r="D18" s="21"/>
      <c r="E18" s="42"/>
      <c r="F18" s="87" t="s">
        <v>610</v>
      </c>
      <c r="G18" s="42" t="e">
        <f>G14/G15</f>
        <v>#DIV/0!</v>
      </c>
      <c r="I18" s="22"/>
      <c r="J18" s="22"/>
    </row>
    <row r="19" spans="2:10" s="22" customFormat="1">
      <c r="B19"/>
      <c r="C19"/>
      <c r="D19" s="15"/>
      <c r="E19" s="42"/>
      <c r="F19" s="87" t="s">
        <v>611</v>
      </c>
      <c r="G19" s="234" t="e">
        <f>(G14-G16)/G15</f>
        <v>#DIV/0!</v>
      </c>
      <c r="H19" s="15"/>
    </row>
    <row r="20" spans="2:10" s="22" customFormat="1">
      <c r="B20" s="279" t="s">
        <v>50</v>
      </c>
      <c r="C20" s="280"/>
      <c r="D20" s="15"/>
      <c r="E20" s="285" t="s">
        <v>52</v>
      </c>
      <c r="F20" s="285"/>
      <c r="G20" s="138" t="e">
        <f>G16/G14</f>
        <v>#DIV/0!</v>
      </c>
      <c r="H20" s="15"/>
    </row>
    <row r="21" spans="2:10" s="22" customFormat="1" ht="15.75" thickBot="1">
      <c r="B21" s="19" t="s">
        <v>456</v>
      </c>
      <c r="C21" s="246"/>
      <c r="D21" s="15"/>
      <c r="E21" s="76"/>
      <c r="F21" s="76"/>
      <c r="G21" s="228"/>
      <c r="H21" s="15"/>
    </row>
    <row r="22" spans="2:10" s="22" customFormat="1" ht="15.75" thickTop="1">
      <c r="B22" s="19" t="s">
        <v>457</v>
      </c>
      <c r="C22" s="247"/>
      <c r="D22" s="15"/>
      <c r="E22" s="238"/>
      <c r="F22" s="238"/>
      <c r="G22" s="239"/>
      <c r="H22" s="240"/>
      <c r="I22" s="241"/>
      <c r="J22" s="241"/>
    </row>
    <row r="23" spans="2:10" s="22" customFormat="1">
      <c r="B23" s="19" t="s">
        <v>458</v>
      </c>
      <c r="C23" s="247"/>
      <c r="D23" s="6"/>
      <c r="E23" s="279" t="s">
        <v>600</v>
      </c>
      <c r="F23" s="286"/>
      <c r="G23" s="283"/>
      <c r="H23" s="280"/>
    </row>
    <row r="24" spans="2:10" s="22" customFormat="1">
      <c r="B24" s="19"/>
      <c r="C24" s="91"/>
      <c r="D24" s="6"/>
      <c r="E24" s="9"/>
      <c r="F24" s="10"/>
      <c r="G24" s="76" t="s">
        <v>587</v>
      </c>
      <c r="H24" s="139">
        <f>SUM('Measure Summary '!C30:J30)-SUM('Measure Summary '!C33:J33)</f>
        <v>0</v>
      </c>
    </row>
    <row r="25" spans="2:10" s="22" customFormat="1">
      <c r="B25" s="19" t="s">
        <v>449</v>
      </c>
      <c r="C25" s="246"/>
      <c r="D25" s="21"/>
      <c r="E25" s="9"/>
      <c r="F25" s="15"/>
      <c r="G25" s="15"/>
      <c r="H25" s="3"/>
    </row>
    <row r="26" spans="2:10" s="22" customFormat="1">
      <c r="B26" s="19" t="s">
        <v>450</v>
      </c>
      <c r="C26" s="249"/>
      <c r="D26" s="7"/>
      <c r="E26" s="9"/>
      <c r="F26" s="17" t="s">
        <v>17</v>
      </c>
      <c r="G26" s="17" t="s">
        <v>18</v>
      </c>
      <c r="H26" s="26" t="s">
        <v>51</v>
      </c>
    </row>
    <row r="27" spans="2:10" s="22" customFormat="1">
      <c r="B27" s="19" t="s">
        <v>451</v>
      </c>
      <c r="C27" s="249"/>
      <c r="D27" s="6"/>
      <c r="E27" s="75" t="s">
        <v>19</v>
      </c>
      <c r="F27" s="139">
        <f>SUM('Measure Summary '!C36:J36)</f>
        <v>0</v>
      </c>
      <c r="G27" s="139">
        <f>F27*H27</f>
        <v>0</v>
      </c>
      <c r="H27" s="87">
        <v>5</v>
      </c>
    </row>
    <row r="28" spans="2:10" s="22" customFormat="1">
      <c r="B28" s="19"/>
      <c r="C28" s="25"/>
      <c r="D28" s="6"/>
      <c r="E28" s="77" t="s">
        <v>20</v>
      </c>
      <c r="F28" s="139">
        <f>SUM('Measure Summary '!C37:J37)</f>
        <v>0</v>
      </c>
      <c r="G28" s="139">
        <f>F28*H28</f>
        <v>0</v>
      </c>
      <c r="H28" s="87">
        <v>5</v>
      </c>
    </row>
    <row r="29" spans="2:10" s="22" customFormat="1">
      <c r="B29" s="19" t="s">
        <v>452</v>
      </c>
      <c r="C29" s="250"/>
      <c r="D29" s="6"/>
      <c r="E29" s="15"/>
      <c r="F29" s="15"/>
      <c r="G29" s="15"/>
      <c r="H29" s="15"/>
    </row>
    <row r="30" spans="2:10" s="22" customFormat="1">
      <c r="B30" s="19" t="s">
        <v>453</v>
      </c>
      <c r="C30" s="246"/>
      <c r="D30" s="6"/>
      <c r="E30" s="279" t="s">
        <v>599</v>
      </c>
      <c r="F30" s="283"/>
      <c r="G30" s="280"/>
      <c r="H30" s="15"/>
    </row>
    <row r="31" spans="2:10" s="22" customFormat="1">
      <c r="B31" s="19" t="s">
        <v>454</v>
      </c>
      <c r="C31" s="246"/>
      <c r="D31" s="6"/>
      <c r="E31" s="231"/>
      <c r="F31" s="237" t="s">
        <v>526</v>
      </c>
      <c r="G31" s="146">
        <f>'Project Costs'!C33</f>
        <v>0</v>
      </c>
      <c r="H31" s="15"/>
    </row>
    <row r="32" spans="2:10" s="22" customFormat="1">
      <c r="B32" s="19" t="s">
        <v>455</v>
      </c>
      <c r="C32" s="246"/>
      <c r="D32" s="6"/>
      <c r="E32" s="231"/>
      <c r="F32" s="237" t="s">
        <v>602</v>
      </c>
      <c r="G32" s="229" t="e">
        <f>SUM('Measure Summary '!C39:J39)</f>
        <v>#DIV/0!</v>
      </c>
      <c r="H32" s="15"/>
    </row>
    <row r="33" spans="2:10" s="22" customFormat="1">
      <c r="B33" s="20"/>
      <c r="C33" s="23"/>
      <c r="D33" s="90"/>
      <c r="E33" s="75"/>
      <c r="F33" s="237" t="s">
        <v>603</v>
      </c>
      <c r="G33" s="229">
        <f>'Incentive Calc'!B39</f>
        <v>0</v>
      </c>
      <c r="H33" s="15"/>
    </row>
    <row r="34" spans="2:10" s="22" customFormat="1">
      <c r="B34" s="19" t="s">
        <v>459</v>
      </c>
      <c r="C34" s="246"/>
      <c r="D34" s="70"/>
      <c r="E34" s="231"/>
      <c r="F34" s="87" t="s">
        <v>542</v>
      </c>
      <c r="G34" s="146">
        <f>'Incentive Calc'!B40</f>
        <v>0</v>
      </c>
      <c r="H34" s="15"/>
    </row>
    <row r="35" spans="2:10" s="22" customFormat="1">
      <c r="B35" s="19" t="s">
        <v>463</v>
      </c>
      <c r="C35" s="247"/>
      <c r="D35" s="8"/>
      <c r="E35" s="42"/>
      <c r="F35" s="87" t="s">
        <v>610</v>
      </c>
      <c r="G35" s="42" t="e">
        <f>G31/G32</f>
        <v>#DIV/0!</v>
      </c>
      <c r="H35" s="15"/>
      <c r="I35" s="21"/>
      <c r="J35" s="21"/>
    </row>
    <row r="36" spans="2:10" s="22" customFormat="1">
      <c r="B36" s="19" t="s">
        <v>464</v>
      </c>
      <c r="C36" s="247"/>
      <c r="D36" s="6"/>
      <c r="E36" s="42"/>
      <c r="F36" s="87" t="s">
        <v>611</v>
      </c>
      <c r="G36" s="233" t="e">
        <f>(G31-G33)/G32</f>
        <v>#DIV/0!</v>
      </c>
      <c r="H36" s="15"/>
      <c r="I36" s="21"/>
      <c r="J36" s="21"/>
    </row>
    <row r="37" spans="2:10">
      <c r="B37" s="89" t="s">
        <v>465</v>
      </c>
      <c r="C37" s="247"/>
      <c r="E37" s="285" t="s">
        <v>52</v>
      </c>
      <c r="F37" s="285"/>
      <c r="G37" s="138" t="e">
        <f>G33/G31</f>
        <v>#DIV/0!</v>
      </c>
      <c r="H37" s="15"/>
      <c r="I37" s="21"/>
      <c r="J37" s="21"/>
    </row>
    <row r="38" spans="2:10" ht="15.75" customHeight="1">
      <c r="B38" s="15"/>
      <c r="C38" s="15"/>
      <c r="D38" s="28"/>
      <c r="E38" s="21"/>
      <c r="F38" s="126"/>
      <c r="G38" s="126"/>
      <c r="H38" s="145"/>
      <c r="I38" s="21"/>
      <c r="J38" s="21"/>
    </row>
    <row r="39" spans="2:10" ht="15" customHeight="1">
      <c r="B39" s="290"/>
      <c r="C39" s="290"/>
      <c r="E39" s="78"/>
      <c r="F39" s="145"/>
      <c r="G39" s="78"/>
      <c r="H39" s="21"/>
      <c r="I39" s="21"/>
      <c r="J39" s="21"/>
    </row>
    <row r="40" spans="2:10" ht="15" customHeight="1">
      <c r="B40" s="290"/>
      <c r="C40" s="290"/>
      <c r="E40" s="78"/>
      <c r="F40" s="235"/>
      <c r="G40" s="78"/>
      <c r="H40" s="126"/>
      <c r="I40" s="21"/>
      <c r="J40" s="21"/>
    </row>
    <row r="41" spans="2:10">
      <c r="B41" s="287"/>
      <c r="C41" s="287"/>
      <c r="E41" s="21"/>
      <c r="F41" s="21"/>
      <c r="G41" s="21"/>
      <c r="H41" s="78"/>
      <c r="I41" s="21"/>
      <c r="J41" s="21"/>
    </row>
    <row r="42" spans="2:10">
      <c r="B42" s="15"/>
      <c r="C42" s="15"/>
      <c r="E42" s="287"/>
      <c r="F42" s="287"/>
      <c r="G42" s="287"/>
      <c r="H42" s="78"/>
      <c r="I42" s="21"/>
      <c r="J42" s="21"/>
    </row>
    <row r="43" spans="2:10">
      <c r="B43" s="15"/>
      <c r="C43" s="15"/>
      <c r="E43" s="288"/>
      <c r="F43" s="288"/>
      <c r="G43" s="288"/>
      <c r="H43" s="21"/>
      <c r="I43" s="21"/>
      <c r="J43" s="21"/>
    </row>
    <row r="44" spans="2:10">
      <c r="E44" s="284"/>
      <c r="F44" s="284"/>
      <c r="G44" s="236"/>
      <c r="H44" s="21"/>
      <c r="I44" s="21"/>
      <c r="J44" s="21"/>
    </row>
    <row r="45" spans="2:10">
      <c r="E45" s="21"/>
      <c r="F45" s="21"/>
      <c r="G45" s="21"/>
      <c r="H45" s="21"/>
      <c r="I45" s="21"/>
      <c r="J45" s="21"/>
    </row>
    <row r="46" spans="2:10">
      <c r="E46" s="284"/>
      <c r="F46" s="284"/>
      <c r="G46" s="21"/>
      <c r="H46" s="21"/>
      <c r="I46" s="21"/>
      <c r="J46" s="21"/>
    </row>
    <row r="47" spans="2:10">
      <c r="E47" s="289"/>
      <c r="F47" s="289"/>
      <c r="G47" s="21"/>
      <c r="H47" s="21"/>
      <c r="I47" s="21"/>
      <c r="J47" s="21"/>
    </row>
    <row r="48" spans="2:10">
      <c r="E48" s="289"/>
      <c r="F48" s="289"/>
      <c r="G48" s="21"/>
      <c r="H48" s="21"/>
      <c r="I48" s="21"/>
      <c r="J48" s="21"/>
    </row>
    <row r="49" spans="5:10">
      <c r="E49" s="284"/>
      <c r="F49" s="284"/>
      <c r="G49" s="228"/>
      <c r="H49" s="21"/>
      <c r="I49" s="21"/>
      <c r="J49" s="21"/>
    </row>
    <row r="50" spans="5:10">
      <c r="E50" s="284"/>
      <c r="F50" s="284"/>
      <c r="G50" s="78"/>
      <c r="H50" s="21"/>
      <c r="I50" s="21"/>
      <c r="J50" s="21"/>
    </row>
    <row r="51" spans="5:10">
      <c r="H51" s="22"/>
      <c r="I51" s="21"/>
      <c r="J51" s="21"/>
    </row>
    <row r="52" spans="5:10">
      <c r="E52" s="15"/>
      <c r="F52" s="15"/>
      <c r="G52" s="15"/>
      <c r="H52" s="22"/>
    </row>
    <row r="53" spans="5:10">
      <c r="E53" s="27"/>
      <c r="F53" s="22"/>
      <c r="G53" s="22"/>
      <c r="H53" s="22"/>
    </row>
    <row r="54" spans="5:10">
      <c r="E54" s="27"/>
      <c r="F54" s="22"/>
      <c r="G54" s="22"/>
      <c r="H54" s="22"/>
    </row>
    <row r="55" spans="5:10">
      <c r="E55" s="27"/>
      <c r="F55" s="22"/>
      <c r="G55" s="22"/>
    </row>
    <row r="56" spans="5:10">
      <c r="E56" s="27"/>
      <c r="F56" s="22"/>
      <c r="G56" s="22"/>
    </row>
    <row r="57" spans="5:10">
      <c r="E57" s="27"/>
      <c r="F57" s="22"/>
      <c r="G57" s="22"/>
    </row>
    <row r="58" spans="5:10">
      <c r="E58" s="27"/>
      <c r="F58" s="22"/>
      <c r="G58" s="22"/>
    </row>
    <row r="59" spans="5:10">
      <c r="E59" s="27"/>
      <c r="F59" s="22"/>
      <c r="G59" s="22"/>
    </row>
    <row r="60" spans="5:10">
      <c r="E60" s="27"/>
      <c r="F60" s="22"/>
      <c r="G60" s="22"/>
    </row>
    <row r="61" spans="5:10">
      <c r="E61" s="27"/>
      <c r="F61" s="22"/>
      <c r="G61" s="22"/>
    </row>
    <row r="62" spans="5:10">
      <c r="E62" s="27"/>
      <c r="F62" s="22"/>
      <c r="G62" s="22"/>
    </row>
    <row r="63" spans="5:10">
      <c r="E63" s="27"/>
      <c r="F63" s="22"/>
      <c r="G63" s="22"/>
    </row>
    <row r="64" spans="5:10">
      <c r="E64" s="27"/>
      <c r="F64" s="22"/>
      <c r="G64" s="22"/>
    </row>
    <row r="65" spans="5:7">
      <c r="E65" s="27"/>
      <c r="F65" s="22"/>
      <c r="G65" s="22"/>
    </row>
    <row r="66" spans="5:7">
      <c r="E66" s="27"/>
      <c r="F66" s="22"/>
      <c r="G66" s="22"/>
    </row>
    <row r="67" spans="5:7">
      <c r="E67" s="27"/>
      <c r="F67" s="22"/>
      <c r="G67" s="22"/>
    </row>
    <row r="68" spans="5:7">
      <c r="E68" s="27"/>
      <c r="F68" s="22"/>
      <c r="G68" s="22"/>
    </row>
    <row r="69" spans="5:7">
      <c r="E69" s="27"/>
      <c r="F69" s="22"/>
      <c r="G69" s="22"/>
    </row>
    <row r="70" spans="5:7">
      <c r="E70" s="27"/>
      <c r="F70" s="22"/>
      <c r="G70" s="22"/>
    </row>
    <row r="71" spans="5:7">
      <c r="E71" s="27"/>
    </row>
    <row r="72" spans="5:7">
      <c r="E72" s="28"/>
      <c r="F72" s="28"/>
    </row>
  </sheetData>
  <mergeCells count="22">
    <mergeCell ref="E49:F49"/>
    <mergeCell ref="E50:F50"/>
    <mergeCell ref="B20:C20"/>
    <mergeCell ref="E23:H23"/>
    <mergeCell ref="E37:F37"/>
    <mergeCell ref="E42:G42"/>
    <mergeCell ref="E43:G43"/>
    <mergeCell ref="B41:C41"/>
    <mergeCell ref="E46:F46"/>
    <mergeCell ref="E47:F47"/>
    <mergeCell ref="E48:F48"/>
    <mergeCell ref="E30:G30"/>
    <mergeCell ref="E20:F20"/>
    <mergeCell ref="B39:C39"/>
    <mergeCell ref="B40:C40"/>
    <mergeCell ref="B5:C5"/>
    <mergeCell ref="B11:C11"/>
    <mergeCell ref="B6:C6"/>
    <mergeCell ref="E5:H5"/>
    <mergeCell ref="E44:F44"/>
    <mergeCell ref="E12:G12"/>
    <mergeCell ref="E13:F13"/>
  </mergeCells>
  <dataValidations count="2">
    <dataValidation allowBlank="1" showInputMessage="1" showErrorMessage="1" prompt="City Only" sqref="D14 D24:D25"/>
    <dataValidation allowBlank="1" showInputMessage="1" showErrorMessage="1" promptTitle="Date Only" prompt="mm/dd/yyyy" sqref="D32 D34 D16:D17"/>
  </dataValidations>
  <pageMargins left="0.7" right="0.7" top="0.75" bottom="0.75" header="0.3" footer="0.3"/>
  <pageSetup scale="69" orientation="landscape" r:id="rId1"/>
  <headerFooter scaleWithDoc="0">
    <oddFooter>&amp;C&amp;A</oddFooter>
  </headerFooter>
  <colBreaks count="1" manualBreakCount="1">
    <brk id="8"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'Drop-DownFuntions'!$A$1:$A$4</xm:f>
          </x14:formula1>
          <xm:sqref>D7</xm:sqref>
        </x14:dataValidation>
        <x14:dataValidation type="list" allowBlank="1" showInputMessage="1" showErrorMessage="1">
          <x14:formula1>
            <xm:f>'Drop-DownFuntions'!$B$1:$B$3</xm:f>
          </x14:formula1>
          <xm:sqref>D8:D11 C9 D18</xm:sqref>
        </x14:dataValidation>
        <x14:dataValidation type="list" allowBlank="1" showInputMessage="1" showErrorMessage="1">
          <x14:formula1>
            <xm:f>'Drop-DownFuntions'!$C$1:$C$2</xm:f>
          </x14:formula1>
          <xm:sqref>Q11 G50 D36</xm:sqref>
        </x14:dataValidation>
        <x14:dataValidation type="list" allowBlank="1" showInputMessage="1" showErrorMessage="1">
          <x14:formula1>
            <xm:f>'Drop-DownFuntions'!$A$1:$A$5</xm:f>
          </x14:formula1>
          <xm:sqref>C7</xm:sqref>
        </x14:dataValidation>
        <x14:dataValidation type="list" allowBlank="1" showInputMessage="1" showErrorMessage="1">
          <x14:formula1>
            <xm:f>'Drop-DownFuntions'!$D$1:$D$6</xm:f>
          </x14:formula1>
          <xm:sqref>Q12 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Normal="100" workbookViewId="0">
      <selection activeCell="B12" sqref="B12:E36"/>
    </sheetView>
  </sheetViews>
  <sheetFormatPr defaultRowHeight="15"/>
  <cols>
    <col min="1" max="1" width="17.28515625" customWidth="1"/>
    <col min="2" max="3" width="29.7109375" customWidth="1"/>
    <col min="6" max="6" width="9.140625" customWidth="1"/>
  </cols>
  <sheetData>
    <row r="1" spans="1:16">
      <c r="A1" s="63"/>
      <c r="B1" s="6"/>
    </row>
    <row r="2" spans="1:16">
      <c r="A2" s="6"/>
      <c r="B2" s="64" t="s">
        <v>0</v>
      </c>
      <c r="C2" s="141">
        <f>'General Information'!C2</f>
        <v>0</v>
      </c>
    </row>
    <row r="3" spans="1:16">
      <c r="A3" s="6"/>
      <c r="B3" s="64" t="s">
        <v>1</v>
      </c>
      <c r="C3" s="141">
        <f>'General Information'!C3</f>
        <v>0</v>
      </c>
    </row>
    <row r="5" spans="1:16" s="15" customFormat="1">
      <c r="B5" s="291" t="s">
        <v>439</v>
      </c>
      <c r="C5" s="292"/>
      <c r="D5" s="292"/>
      <c r="E5" s="292"/>
      <c r="F5" s="292"/>
      <c r="G5" s="292"/>
      <c r="H5" s="292"/>
      <c r="I5" s="293"/>
    </row>
    <row r="6" spans="1:16" s="15" customFormat="1" ht="15" customHeight="1">
      <c r="B6" s="300"/>
      <c r="C6" s="300"/>
      <c r="D6" s="300"/>
      <c r="E6" s="300"/>
      <c r="F6" s="294" t="s">
        <v>440</v>
      </c>
      <c r="G6" s="294"/>
      <c r="H6" s="294"/>
      <c r="I6" s="295"/>
    </row>
    <row r="7" spans="1:16" s="15" customFormat="1">
      <c r="B7" s="300"/>
      <c r="C7" s="300"/>
      <c r="D7" s="300"/>
      <c r="E7" s="300"/>
      <c r="F7" s="296"/>
      <c r="G7" s="296"/>
      <c r="H7" s="296"/>
      <c r="I7" s="297"/>
    </row>
    <row r="8" spans="1:16" s="15" customFormat="1">
      <c r="B8" s="300"/>
      <c r="C8" s="300"/>
      <c r="D8" s="300"/>
      <c r="E8" s="300"/>
      <c r="F8" s="296"/>
      <c r="G8" s="296"/>
      <c r="H8" s="296"/>
      <c r="I8" s="297"/>
    </row>
    <row r="9" spans="1:16" s="15" customFormat="1">
      <c r="B9" s="300"/>
      <c r="C9" s="300"/>
      <c r="D9" s="300"/>
      <c r="E9" s="300"/>
      <c r="F9" s="298"/>
      <c r="G9" s="298"/>
      <c r="H9" s="298"/>
      <c r="I9" s="299"/>
    </row>
    <row r="10" spans="1:16" s="15" customFormat="1"/>
    <row r="11" spans="1:16">
      <c r="B11" s="291" t="s">
        <v>21</v>
      </c>
      <c r="C11" s="292"/>
      <c r="D11" s="292"/>
      <c r="E11" s="292"/>
      <c r="F11" s="292"/>
      <c r="G11" s="292"/>
      <c r="H11" s="292"/>
      <c r="I11" s="293"/>
      <c r="J11" s="35"/>
      <c r="K11" s="35"/>
      <c r="L11" s="35"/>
      <c r="M11" s="35"/>
      <c r="N11" s="35"/>
      <c r="O11" s="35"/>
      <c r="P11" s="29"/>
    </row>
    <row r="12" spans="1:16" ht="15" customHeight="1">
      <c r="A12" s="301" t="s">
        <v>95</v>
      </c>
      <c r="B12" s="300"/>
      <c r="C12" s="300"/>
      <c r="D12" s="300"/>
      <c r="E12" s="300"/>
      <c r="F12" s="294" t="s">
        <v>446</v>
      </c>
      <c r="G12" s="294"/>
      <c r="H12" s="294"/>
      <c r="I12" s="295"/>
      <c r="J12" s="36"/>
      <c r="K12" s="36"/>
      <c r="L12" s="36"/>
      <c r="M12" s="36"/>
      <c r="N12" s="36"/>
      <c r="O12" s="36"/>
    </row>
    <row r="13" spans="1:16" ht="15" customHeight="1">
      <c r="A13" s="301"/>
      <c r="B13" s="300"/>
      <c r="C13" s="300"/>
      <c r="D13" s="300"/>
      <c r="E13" s="300"/>
      <c r="F13" s="296"/>
      <c r="G13" s="296"/>
      <c r="H13" s="296"/>
      <c r="I13" s="297"/>
      <c r="J13" s="36"/>
      <c r="K13" s="36"/>
      <c r="L13" s="36"/>
      <c r="M13" s="36"/>
      <c r="N13" s="36"/>
      <c r="O13" s="36"/>
    </row>
    <row r="14" spans="1:16" ht="15" customHeight="1">
      <c r="A14" s="301"/>
      <c r="B14" s="300"/>
      <c r="C14" s="300"/>
      <c r="D14" s="300"/>
      <c r="E14" s="300"/>
      <c r="F14" s="296"/>
      <c r="G14" s="296"/>
      <c r="H14" s="296"/>
      <c r="I14" s="297"/>
      <c r="J14" s="36"/>
      <c r="K14" s="36"/>
      <c r="L14" s="36"/>
      <c r="M14" s="36"/>
      <c r="N14" s="36"/>
      <c r="O14" s="36"/>
    </row>
    <row r="15" spans="1:16" ht="15" customHeight="1">
      <c r="A15" s="301"/>
      <c r="B15" s="300"/>
      <c r="C15" s="300"/>
      <c r="D15" s="300"/>
      <c r="E15" s="300"/>
      <c r="F15" s="296"/>
      <c r="G15" s="296"/>
      <c r="H15" s="296"/>
      <c r="I15" s="297"/>
      <c r="J15" s="36"/>
      <c r="K15" s="36"/>
      <c r="L15" s="36"/>
      <c r="M15" s="36"/>
      <c r="N15" s="36"/>
      <c r="O15" s="36"/>
    </row>
    <row r="16" spans="1:16" ht="15" customHeight="1">
      <c r="A16" s="301" t="s">
        <v>96</v>
      </c>
      <c r="B16" s="300"/>
      <c r="C16" s="300"/>
      <c r="D16" s="300"/>
      <c r="E16" s="300"/>
      <c r="F16" s="296"/>
      <c r="G16" s="296"/>
      <c r="H16" s="296"/>
      <c r="I16" s="297"/>
      <c r="J16" s="36"/>
      <c r="K16" s="36"/>
      <c r="L16" s="36"/>
      <c r="M16" s="36"/>
      <c r="N16" s="36"/>
      <c r="O16" s="36"/>
    </row>
    <row r="17" spans="1:15" s="15" customFormat="1" ht="15" customHeight="1">
      <c r="A17" s="301"/>
      <c r="B17" s="300"/>
      <c r="C17" s="300"/>
      <c r="D17" s="300"/>
      <c r="E17" s="300"/>
      <c r="F17" s="296"/>
      <c r="G17" s="296"/>
      <c r="H17" s="296"/>
      <c r="I17" s="297"/>
      <c r="J17" s="30"/>
      <c r="K17" s="30"/>
      <c r="L17" s="30"/>
      <c r="M17" s="30"/>
      <c r="N17" s="30"/>
      <c r="O17" s="30"/>
    </row>
    <row r="18" spans="1:15" s="15" customFormat="1" ht="15" customHeight="1">
      <c r="A18" s="301"/>
      <c r="B18" s="300"/>
      <c r="C18" s="300"/>
      <c r="D18" s="300"/>
      <c r="E18" s="300"/>
      <c r="F18" s="296"/>
      <c r="G18" s="296"/>
      <c r="H18" s="296"/>
      <c r="I18" s="297"/>
      <c r="J18" s="30"/>
      <c r="K18" s="30"/>
      <c r="L18" s="30"/>
      <c r="M18" s="30"/>
      <c r="N18" s="30"/>
      <c r="O18" s="30"/>
    </row>
    <row r="19" spans="1:15" s="15" customFormat="1" ht="15" customHeight="1">
      <c r="A19" s="301" t="s">
        <v>97</v>
      </c>
      <c r="B19" s="300"/>
      <c r="C19" s="300"/>
      <c r="D19" s="300"/>
      <c r="E19" s="300"/>
      <c r="F19" s="296"/>
      <c r="G19" s="296"/>
      <c r="H19" s="296"/>
      <c r="I19" s="297"/>
      <c r="J19" s="30"/>
      <c r="K19" s="30"/>
      <c r="L19" s="30"/>
      <c r="M19" s="30"/>
      <c r="N19" s="30"/>
      <c r="O19" s="30"/>
    </row>
    <row r="20" spans="1:15" s="15" customFormat="1" ht="15" customHeight="1">
      <c r="A20" s="301"/>
      <c r="B20" s="300"/>
      <c r="C20" s="300"/>
      <c r="D20" s="300"/>
      <c r="E20" s="300"/>
      <c r="F20" s="296"/>
      <c r="G20" s="296"/>
      <c r="H20" s="296"/>
      <c r="I20" s="297"/>
      <c r="J20" s="30"/>
      <c r="K20" s="30"/>
      <c r="L20" s="30"/>
      <c r="M20" s="30"/>
      <c r="N20" s="30"/>
      <c r="O20" s="30"/>
    </row>
    <row r="21" spans="1:15" s="15" customFormat="1" ht="15" customHeight="1">
      <c r="A21" s="301"/>
      <c r="B21" s="300"/>
      <c r="C21" s="300"/>
      <c r="D21" s="300"/>
      <c r="E21" s="300"/>
      <c r="F21" s="298"/>
      <c r="G21" s="298"/>
      <c r="H21" s="298"/>
      <c r="I21" s="299"/>
      <c r="J21" s="30"/>
      <c r="K21" s="30"/>
      <c r="L21" s="30"/>
      <c r="M21" s="30"/>
      <c r="N21" s="30"/>
      <c r="O21" s="30"/>
    </row>
    <row r="22" spans="1:15" s="15" customFormat="1" ht="15" customHeight="1">
      <c r="A22" s="301" t="s">
        <v>441</v>
      </c>
      <c r="B22" s="300"/>
      <c r="C22" s="300"/>
      <c r="D22" s="300"/>
      <c r="E22" s="300"/>
      <c r="F22" s="52"/>
      <c r="G22" s="52"/>
      <c r="H22" s="52"/>
      <c r="I22" s="52"/>
      <c r="J22" s="30"/>
      <c r="K22" s="30"/>
      <c r="L22" s="30"/>
      <c r="M22" s="30"/>
      <c r="N22" s="30"/>
      <c r="O22" s="30"/>
    </row>
    <row r="23" spans="1:15" ht="15" customHeight="1">
      <c r="A23" s="301"/>
      <c r="B23" s="300"/>
      <c r="C23" s="300"/>
      <c r="D23" s="300"/>
      <c r="E23" s="300"/>
      <c r="F23" s="51"/>
      <c r="G23" s="50"/>
      <c r="H23" s="50"/>
      <c r="I23" s="50"/>
      <c r="J23" s="37"/>
      <c r="K23" s="37"/>
      <c r="L23" s="37"/>
      <c r="M23" s="37"/>
      <c r="N23" s="37"/>
      <c r="O23" s="37"/>
    </row>
    <row r="24" spans="1:15" s="15" customFormat="1" ht="15" customHeight="1">
      <c r="A24" s="301"/>
      <c r="B24" s="300"/>
      <c r="C24" s="300"/>
      <c r="D24" s="300"/>
      <c r="E24" s="300"/>
      <c r="G24" s="37"/>
      <c r="H24" s="37"/>
      <c r="I24" s="37"/>
      <c r="J24" s="37"/>
      <c r="K24" s="37"/>
      <c r="L24" s="37"/>
      <c r="M24" s="37"/>
      <c r="N24" s="37"/>
      <c r="O24" s="37"/>
    </row>
    <row r="25" spans="1:15" s="15" customFormat="1" ht="15" customHeight="1">
      <c r="A25" s="301" t="s">
        <v>442</v>
      </c>
      <c r="B25" s="300"/>
      <c r="C25" s="300"/>
      <c r="D25" s="300"/>
      <c r="E25" s="300"/>
      <c r="G25" s="37"/>
      <c r="H25" s="37"/>
      <c r="I25" s="37"/>
      <c r="J25" s="37"/>
      <c r="K25" s="37"/>
      <c r="L25" s="37"/>
      <c r="M25" s="37"/>
      <c r="N25" s="37"/>
      <c r="O25" s="37"/>
    </row>
    <row r="26" spans="1:15" s="15" customFormat="1" ht="15" customHeight="1">
      <c r="A26" s="301"/>
      <c r="B26" s="300"/>
      <c r="C26" s="300"/>
      <c r="D26" s="300"/>
      <c r="E26" s="300"/>
      <c r="G26" s="53"/>
      <c r="H26" s="53"/>
      <c r="I26" s="53"/>
      <c r="J26" s="53"/>
      <c r="K26" s="53"/>
      <c r="L26" s="53"/>
      <c r="M26" s="53"/>
    </row>
    <row r="27" spans="1:15" s="15" customFormat="1">
      <c r="A27" s="301"/>
      <c r="B27" s="300"/>
      <c r="C27" s="300"/>
      <c r="D27" s="300"/>
      <c r="E27" s="300"/>
      <c r="G27" s="38"/>
      <c r="H27" s="38"/>
      <c r="I27" s="38"/>
      <c r="J27" s="38"/>
      <c r="K27" s="38"/>
      <c r="L27" s="38"/>
      <c r="M27" s="38"/>
      <c r="N27" s="38"/>
      <c r="O27" s="38"/>
    </row>
    <row r="28" spans="1:15" s="15" customFormat="1" ht="15" customHeight="1">
      <c r="A28" s="301" t="s">
        <v>443</v>
      </c>
      <c r="B28" s="300"/>
      <c r="C28" s="300"/>
      <c r="D28" s="300"/>
      <c r="E28" s="300"/>
      <c r="G28" s="37"/>
      <c r="H28" s="37"/>
      <c r="I28" s="37"/>
      <c r="J28" s="37"/>
      <c r="K28" s="37"/>
      <c r="L28" s="37"/>
      <c r="M28" s="37"/>
      <c r="N28" s="37"/>
      <c r="O28" s="37"/>
    </row>
    <row r="29" spans="1:15" s="15" customFormat="1" ht="15" customHeight="1">
      <c r="A29" s="301"/>
      <c r="B29" s="300"/>
      <c r="C29" s="300"/>
      <c r="D29" s="300"/>
      <c r="E29" s="300"/>
      <c r="G29" s="37"/>
      <c r="H29" s="37"/>
      <c r="I29" s="37"/>
      <c r="J29" s="37"/>
      <c r="K29" s="37"/>
      <c r="L29" s="37"/>
      <c r="M29" s="37"/>
      <c r="N29" s="37"/>
      <c r="O29" s="37"/>
    </row>
    <row r="30" spans="1:15" s="15" customFormat="1" ht="15" customHeight="1">
      <c r="A30" s="301"/>
      <c r="B30" s="300"/>
      <c r="C30" s="300"/>
      <c r="D30" s="300"/>
      <c r="E30" s="300"/>
      <c r="G30" s="37"/>
      <c r="H30" s="37"/>
      <c r="I30" s="37"/>
      <c r="J30" s="37"/>
      <c r="K30" s="37"/>
      <c r="L30" s="37"/>
      <c r="M30" s="37"/>
      <c r="N30" s="37"/>
      <c r="O30" s="37"/>
    </row>
    <row r="31" spans="1:15" s="15" customFormat="1" ht="15.75" customHeight="1">
      <c r="A31" s="301" t="s">
        <v>444</v>
      </c>
      <c r="B31" s="300"/>
      <c r="C31" s="300"/>
      <c r="D31" s="300"/>
      <c r="E31" s="300"/>
      <c r="G31" s="53"/>
      <c r="H31" s="53"/>
      <c r="I31" s="53"/>
      <c r="J31" s="53"/>
      <c r="K31" s="53"/>
      <c r="L31" s="53"/>
      <c r="M31" s="53"/>
    </row>
    <row r="32" spans="1:15" s="15" customFormat="1">
      <c r="A32" s="301"/>
      <c r="B32" s="300"/>
      <c r="C32" s="300"/>
      <c r="D32" s="300"/>
      <c r="E32" s="300"/>
      <c r="G32" s="38"/>
      <c r="H32" s="38"/>
      <c r="I32" s="38"/>
      <c r="J32" s="38"/>
      <c r="K32" s="38"/>
      <c r="L32" s="38"/>
      <c r="M32" s="38"/>
      <c r="N32" s="38"/>
      <c r="O32" s="38"/>
    </row>
    <row r="33" spans="1:15" s="15" customFormat="1" ht="15" customHeight="1">
      <c r="A33" s="301"/>
      <c r="B33" s="300"/>
      <c r="C33" s="300"/>
      <c r="D33" s="300"/>
      <c r="E33" s="300"/>
      <c r="G33" s="37"/>
      <c r="H33" s="37"/>
      <c r="I33" s="37"/>
      <c r="J33" s="37"/>
      <c r="K33" s="37"/>
      <c r="L33" s="37"/>
      <c r="M33" s="37"/>
      <c r="N33" s="37"/>
      <c r="O33" s="37"/>
    </row>
    <row r="34" spans="1:15" s="15" customFormat="1" ht="15" customHeight="1">
      <c r="A34" s="301" t="s">
        <v>445</v>
      </c>
      <c r="B34" s="300"/>
      <c r="C34" s="300"/>
      <c r="D34" s="300"/>
      <c r="E34" s="300"/>
      <c r="G34" s="37"/>
      <c r="H34" s="37"/>
      <c r="I34" s="37"/>
      <c r="J34" s="37"/>
      <c r="K34" s="37"/>
      <c r="L34" s="37"/>
      <c r="M34" s="37"/>
      <c r="N34" s="37"/>
      <c r="O34" s="37"/>
    </row>
    <row r="35" spans="1:15" s="15" customFormat="1" ht="15" customHeight="1">
      <c r="A35" s="301"/>
      <c r="B35" s="300"/>
      <c r="C35" s="300"/>
      <c r="D35" s="300"/>
      <c r="E35" s="300"/>
      <c r="G35" s="37"/>
      <c r="H35" s="37"/>
      <c r="I35" s="37"/>
      <c r="J35" s="37"/>
      <c r="K35" s="37"/>
      <c r="L35" s="37"/>
      <c r="M35" s="37"/>
      <c r="N35" s="37"/>
      <c r="O35" s="37"/>
    </row>
    <row r="36" spans="1:15">
      <c r="A36" s="301"/>
      <c r="B36" s="300"/>
      <c r="C36" s="300"/>
      <c r="D36" s="300"/>
      <c r="E36" s="300"/>
    </row>
    <row r="37" spans="1:15">
      <c r="B37" s="22"/>
      <c r="C37" s="22"/>
      <c r="D37" s="22"/>
      <c r="E37" s="22"/>
    </row>
    <row r="38" spans="1:15">
      <c r="B38" s="22"/>
      <c r="C38" s="22"/>
      <c r="D38" s="22"/>
      <c r="E38" s="22"/>
    </row>
    <row r="53" spans="2:3">
      <c r="B53" s="6"/>
      <c r="C53" s="6"/>
    </row>
    <row r="54" spans="2:3">
      <c r="B54" s="41"/>
      <c r="C54" s="41"/>
    </row>
    <row r="55" spans="2:3">
      <c r="B55" s="6"/>
      <c r="C55" s="6"/>
    </row>
  </sheetData>
  <mergeCells count="21">
    <mergeCell ref="A22:A24"/>
    <mergeCell ref="A25:A27"/>
    <mergeCell ref="A34:A36"/>
    <mergeCell ref="B5:I5"/>
    <mergeCell ref="B6:E9"/>
    <mergeCell ref="F6:I9"/>
    <mergeCell ref="A28:A30"/>
    <mergeCell ref="B28:E30"/>
    <mergeCell ref="A31:A33"/>
    <mergeCell ref="A12:A15"/>
    <mergeCell ref="A16:A18"/>
    <mergeCell ref="A19:A21"/>
    <mergeCell ref="B22:E24"/>
    <mergeCell ref="B25:E27"/>
    <mergeCell ref="B31:E33"/>
    <mergeCell ref="B34:E36"/>
    <mergeCell ref="B11:I11"/>
    <mergeCell ref="F12:I21"/>
    <mergeCell ref="B12:E15"/>
    <mergeCell ref="B16:E18"/>
    <mergeCell ref="B19:E21"/>
  </mergeCells>
  <pageMargins left="0.7" right="0.7" top="0.75" bottom="0.75" header="0.3" footer="0.3"/>
  <pageSetup scale="86"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Normal="100" workbookViewId="0">
      <selection activeCell="B7" sqref="B7:E31"/>
    </sheetView>
  </sheetViews>
  <sheetFormatPr defaultRowHeight="15"/>
  <cols>
    <col min="1" max="1" width="17.28515625" style="15" customWidth="1"/>
    <col min="2" max="3" width="29.7109375" style="15" customWidth="1"/>
    <col min="4" max="5" width="9.140625" style="15"/>
    <col min="6" max="6" width="9.140625" style="15" customWidth="1"/>
    <col min="7" max="16384" width="9.140625" style="15"/>
  </cols>
  <sheetData>
    <row r="1" spans="1:16">
      <c r="A1" s="63"/>
      <c r="B1" s="6"/>
    </row>
    <row r="2" spans="1:16">
      <c r="A2" s="6"/>
      <c r="B2" s="64" t="s">
        <v>0</v>
      </c>
      <c r="C2" s="141">
        <f>'General Information'!C2</f>
        <v>0</v>
      </c>
    </row>
    <row r="3" spans="1:16">
      <c r="A3" s="6"/>
      <c r="B3" s="64" t="s">
        <v>1</v>
      </c>
      <c r="C3" s="141">
        <f>'General Information'!C3</f>
        <v>0</v>
      </c>
    </row>
    <row r="6" spans="1:16">
      <c r="B6" s="291" t="s">
        <v>513</v>
      </c>
      <c r="C6" s="292"/>
      <c r="D6" s="292"/>
      <c r="E6" s="292"/>
      <c r="F6" s="292"/>
      <c r="G6" s="292"/>
      <c r="H6" s="292"/>
      <c r="I6" s="293"/>
      <c r="J6" s="35"/>
      <c r="K6" s="35"/>
      <c r="L6" s="35"/>
      <c r="M6" s="35"/>
      <c r="N6" s="35"/>
      <c r="O6" s="35"/>
      <c r="P6" s="29"/>
    </row>
    <row r="7" spans="1:16" ht="15" customHeight="1">
      <c r="A7" s="301" t="s">
        <v>95</v>
      </c>
      <c r="B7" s="300"/>
      <c r="C7" s="300"/>
      <c r="D7" s="300"/>
      <c r="E7" s="300"/>
      <c r="F7" s="294" t="s">
        <v>514</v>
      </c>
      <c r="G7" s="294"/>
      <c r="H7" s="294"/>
      <c r="I7" s="295"/>
      <c r="J7" s="36"/>
      <c r="K7" s="36"/>
      <c r="L7" s="36"/>
      <c r="M7" s="36"/>
      <c r="N7" s="36"/>
      <c r="O7" s="36"/>
    </row>
    <row r="8" spans="1:16" ht="15" customHeight="1">
      <c r="A8" s="301"/>
      <c r="B8" s="300"/>
      <c r="C8" s="300"/>
      <c r="D8" s="300"/>
      <c r="E8" s="300"/>
      <c r="F8" s="296"/>
      <c r="G8" s="296"/>
      <c r="H8" s="296"/>
      <c r="I8" s="297"/>
      <c r="J8" s="36"/>
      <c r="K8" s="36"/>
      <c r="L8" s="36"/>
      <c r="M8" s="36"/>
      <c r="N8" s="36"/>
      <c r="O8" s="36"/>
    </row>
    <row r="9" spans="1:16" ht="15" customHeight="1">
      <c r="A9" s="301"/>
      <c r="B9" s="300"/>
      <c r="C9" s="300"/>
      <c r="D9" s="300"/>
      <c r="E9" s="300"/>
      <c r="F9" s="296"/>
      <c r="G9" s="296"/>
      <c r="H9" s="296"/>
      <c r="I9" s="297"/>
      <c r="J9" s="36"/>
      <c r="K9" s="36"/>
      <c r="L9" s="36"/>
      <c r="M9" s="36"/>
      <c r="N9" s="36"/>
      <c r="O9" s="36"/>
    </row>
    <row r="10" spans="1:16" ht="15" customHeight="1">
      <c r="A10" s="301"/>
      <c r="B10" s="300"/>
      <c r="C10" s="300"/>
      <c r="D10" s="300"/>
      <c r="E10" s="300"/>
      <c r="F10" s="296"/>
      <c r="G10" s="296"/>
      <c r="H10" s="296"/>
      <c r="I10" s="297"/>
      <c r="J10" s="36"/>
      <c r="K10" s="36"/>
      <c r="L10" s="36"/>
      <c r="M10" s="36"/>
      <c r="N10" s="36"/>
      <c r="O10" s="36"/>
    </row>
    <row r="11" spans="1:16" ht="15" customHeight="1">
      <c r="A11" s="301" t="s">
        <v>96</v>
      </c>
      <c r="B11" s="300"/>
      <c r="C11" s="300"/>
      <c r="D11" s="300"/>
      <c r="E11" s="300"/>
      <c r="F11" s="296"/>
      <c r="G11" s="296"/>
      <c r="H11" s="296"/>
      <c r="I11" s="297"/>
      <c r="J11" s="36"/>
      <c r="K11" s="36"/>
      <c r="L11" s="36"/>
      <c r="M11" s="36"/>
      <c r="N11" s="36"/>
      <c r="O11" s="36"/>
    </row>
    <row r="12" spans="1:16" ht="15" customHeight="1">
      <c r="A12" s="301"/>
      <c r="B12" s="300"/>
      <c r="C12" s="300"/>
      <c r="D12" s="300"/>
      <c r="E12" s="300"/>
      <c r="F12" s="296"/>
      <c r="G12" s="296"/>
      <c r="H12" s="296"/>
      <c r="I12" s="297"/>
      <c r="J12" s="30"/>
      <c r="K12" s="30"/>
      <c r="L12" s="30"/>
      <c r="M12" s="30"/>
      <c r="N12" s="30"/>
      <c r="O12" s="30"/>
    </row>
    <row r="13" spans="1:16" ht="15" customHeight="1">
      <c r="A13" s="301"/>
      <c r="B13" s="300"/>
      <c r="C13" s="300"/>
      <c r="D13" s="300"/>
      <c r="E13" s="300"/>
      <c r="F13" s="296"/>
      <c r="G13" s="296"/>
      <c r="H13" s="296"/>
      <c r="I13" s="297"/>
      <c r="J13" s="30"/>
      <c r="K13" s="30"/>
      <c r="L13" s="30"/>
      <c r="M13" s="30"/>
      <c r="N13" s="30"/>
      <c r="O13" s="30"/>
    </row>
    <row r="14" spans="1:16" ht="15" customHeight="1">
      <c r="A14" s="301" t="s">
        <v>97</v>
      </c>
      <c r="B14" s="300"/>
      <c r="C14" s="300"/>
      <c r="D14" s="300"/>
      <c r="E14" s="300"/>
      <c r="F14" s="296"/>
      <c r="G14" s="296"/>
      <c r="H14" s="296"/>
      <c r="I14" s="297"/>
      <c r="J14" s="30"/>
      <c r="K14" s="30"/>
      <c r="L14" s="30"/>
      <c r="M14" s="30"/>
      <c r="N14" s="30"/>
      <c r="O14" s="30"/>
    </row>
    <row r="15" spans="1:16" ht="15" customHeight="1">
      <c r="A15" s="301"/>
      <c r="B15" s="300"/>
      <c r="C15" s="300"/>
      <c r="D15" s="300"/>
      <c r="E15" s="300"/>
      <c r="F15" s="296"/>
      <c r="G15" s="296"/>
      <c r="H15" s="296"/>
      <c r="I15" s="297"/>
      <c r="J15" s="30"/>
      <c r="K15" s="30"/>
      <c r="L15" s="30"/>
      <c r="M15" s="30"/>
      <c r="N15" s="30"/>
      <c r="O15" s="30"/>
    </row>
    <row r="16" spans="1:16" ht="15" customHeight="1">
      <c r="A16" s="301"/>
      <c r="B16" s="300"/>
      <c r="C16" s="300"/>
      <c r="D16" s="300"/>
      <c r="E16" s="300"/>
      <c r="F16" s="298"/>
      <c r="G16" s="298"/>
      <c r="H16" s="298"/>
      <c r="I16" s="299"/>
      <c r="J16" s="30"/>
      <c r="K16" s="30"/>
      <c r="L16" s="30"/>
      <c r="M16" s="30"/>
      <c r="N16" s="30"/>
      <c r="O16" s="30"/>
    </row>
    <row r="17" spans="1:15" ht="15" customHeight="1">
      <c r="A17" s="301" t="s">
        <v>441</v>
      </c>
      <c r="B17" s="300"/>
      <c r="C17" s="300"/>
      <c r="D17" s="300"/>
      <c r="E17" s="300"/>
      <c r="F17" s="52"/>
      <c r="G17" s="52"/>
      <c r="H17" s="52"/>
      <c r="I17" s="52"/>
      <c r="J17" s="30"/>
      <c r="K17" s="30"/>
      <c r="L17" s="30"/>
      <c r="M17" s="30"/>
      <c r="N17" s="30"/>
      <c r="O17" s="30"/>
    </row>
    <row r="18" spans="1:15" ht="15" customHeight="1">
      <c r="A18" s="301"/>
      <c r="B18" s="300"/>
      <c r="C18" s="300"/>
      <c r="D18" s="300"/>
      <c r="E18" s="300"/>
      <c r="F18" s="51"/>
      <c r="G18" s="50"/>
      <c r="H18" s="50"/>
      <c r="I18" s="50"/>
      <c r="J18" s="37"/>
      <c r="K18" s="37"/>
      <c r="L18" s="37"/>
      <c r="M18" s="37"/>
      <c r="N18" s="37"/>
      <c r="O18" s="37"/>
    </row>
    <row r="19" spans="1:15" ht="15" customHeight="1">
      <c r="A19" s="301"/>
      <c r="B19" s="300"/>
      <c r="C19" s="300"/>
      <c r="D19" s="300"/>
      <c r="E19" s="300"/>
      <c r="G19" s="37"/>
      <c r="H19" s="37"/>
      <c r="I19" s="37"/>
      <c r="J19" s="37"/>
      <c r="K19" s="37"/>
      <c r="L19" s="37"/>
      <c r="M19" s="37"/>
      <c r="N19" s="37"/>
      <c r="O19" s="37"/>
    </row>
    <row r="20" spans="1:15" ht="15" customHeight="1">
      <c r="A20" s="301" t="s">
        <v>442</v>
      </c>
      <c r="B20" s="300"/>
      <c r="C20" s="300"/>
      <c r="D20" s="300"/>
      <c r="E20" s="300"/>
      <c r="G20" s="37"/>
      <c r="H20" s="37"/>
      <c r="I20" s="37"/>
      <c r="J20" s="37"/>
      <c r="K20" s="37"/>
      <c r="L20" s="37"/>
      <c r="M20" s="37"/>
      <c r="N20" s="37"/>
      <c r="O20" s="37"/>
    </row>
    <row r="21" spans="1:15" ht="15" customHeight="1">
      <c r="A21" s="301"/>
      <c r="B21" s="300"/>
      <c r="C21" s="300"/>
      <c r="D21" s="300"/>
      <c r="E21" s="300"/>
      <c r="G21" s="53"/>
      <c r="H21" s="53"/>
      <c r="I21" s="53"/>
      <c r="J21" s="53"/>
      <c r="K21" s="53"/>
      <c r="L21" s="53"/>
      <c r="M21" s="53"/>
    </row>
    <row r="22" spans="1:15">
      <c r="A22" s="301"/>
      <c r="B22" s="300"/>
      <c r="C22" s="300"/>
      <c r="D22" s="300"/>
      <c r="E22" s="300"/>
      <c r="G22" s="38"/>
      <c r="H22" s="38"/>
      <c r="I22" s="38"/>
      <c r="J22" s="38"/>
      <c r="K22" s="38"/>
      <c r="L22" s="38"/>
      <c r="M22" s="38"/>
      <c r="N22" s="38"/>
      <c r="O22" s="38"/>
    </row>
    <row r="23" spans="1:15" ht="15" customHeight="1">
      <c r="A23" s="301" t="s">
        <v>443</v>
      </c>
      <c r="B23" s="300"/>
      <c r="C23" s="300"/>
      <c r="D23" s="300"/>
      <c r="E23" s="300"/>
      <c r="G23" s="37"/>
      <c r="H23" s="37"/>
      <c r="I23" s="37"/>
      <c r="J23" s="37"/>
      <c r="K23" s="37"/>
      <c r="L23" s="37"/>
      <c r="M23" s="37"/>
      <c r="N23" s="37"/>
      <c r="O23" s="37"/>
    </row>
    <row r="24" spans="1:15" ht="15" customHeight="1">
      <c r="A24" s="301"/>
      <c r="B24" s="300"/>
      <c r="C24" s="300"/>
      <c r="D24" s="300"/>
      <c r="E24" s="300"/>
      <c r="G24" s="37"/>
      <c r="H24" s="37"/>
      <c r="I24" s="37"/>
      <c r="J24" s="37"/>
      <c r="K24" s="37"/>
      <c r="L24" s="37"/>
      <c r="M24" s="37"/>
      <c r="N24" s="37"/>
      <c r="O24" s="37"/>
    </row>
    <row r="25" spans="1:15" ht="15" customHeight="1">
      <c r="A25" s="301"/>
      <c r="B25" s="300"/>
      <c r="C25" s="300"/>
      <c r="D25" s="300"/>
      <c r="E25" s="300"/>
      <c r="G25" s="37"/>
      <c r="H25" s="37"/>
      <c r="I25" s="37"/>
      <c r="J25" s="37"/>
      <c r="K25" s="37"/>
      <c r="L25" s="37"/>
      <c r="M25" s="37"/>
      <c r="N25" s="37"/>
      <c r="O25" s="37"/>
    </row>
    <row r="26" spans="1:15" ht="15.75" customHeight="1">
      <c r="A26" s="301" t="s">
        <v>444</v>
      </c>
      <c r="B26" s="300"/>
      <c r="C26" s="300"/>
      <c r="D26" s="300"/>
      <c r="E26" s="300"/>
      <c r="G26" s="53"/>
      <c r="H26" s="53"/>
      <c r="I26" s="53"/>
      <c r="J26" s="53"/>
      <c r="K26" s="53"/>
      <c r="L26" s="53"/>
      <c r="M26" s="53"/>
    </row>
    <row r="27" spans="1:15">
      <c r="A27" s="301"/>
      <c r="B27" s="300"/>
      <c r="C27" s="300"/>
      <c r="D27" s="300"/>
      <c r="E27" s="300"/>
      <c r="G27" s="38"/>
      <c r="H27" s="38"/>
      <c r="I27" s="38"/>
      <c r="J27" s="38"/>
      <c r="K27" s="38"/>
      <c r="L27" s="38"/>
      <c r="M27" s="38"/>
      <c r="N27" s="38"/>
      <c r="O27" s="38"/>
    </row>
    <row r="28" spans="1:15" ht="15" customHeight="1">
      <c r="A28" s="301"/>
      <c r="B28" s="300"/>
      <c r="C28" s="300"/>
      <c r="D28" s="300"/>
      <c r="E28" s="300"/>
      <c r="G28" s="37"/>
      <c r="H28" s="37"/>
      <c r="I28" s="37"/>
      <c r="J28" s="37"/>
      <c r="K28" s="37"/>
      <c r="L28" s="37"/>
      <c r="M28" s="37"/>
      <c r="N28" s="37"/>
      <c r="O28" s="37"/>
    </row>
    <row r="29" spans="1:15" ht="15" customHeight="1">
      <c r="A29" s="301" t="s">
        <v>445</v>
      </c>
      <c r="B29" s="300"/>
      <c r="C29" s="300"/>
      <c r="D29" s="300"/>
      <c r="E29" s="300"/>
      <c r="G29" s="37"/>
      <c r="H29" s="37"/>
      <c r="I29" s="37"/>
      <c r="J29" s="37"/>
      <c r="K29" s="37"/>
      <c r="L29" s="37"/>
      <c r="M29" s="37"/>
      <c r="N29" s="37"/>
      <c r="O29" s="37"/>
    </row>
    <row r="30" spans="1:15" ht="15" customHeight="1">
      <c r="A30" s="301"/>
      <c r="B30" s="300"/>
      <c r="C30" s="300"/>
      <c r="D30" s="300"/>
      <c r="E30" s="300"/>
      <c r="G30" s="37"/>
      <c r="H30" s="37"/>
      <c r="I30" s="37"/>
      <c r="J30" s="37"/>
      <c r="K30" s="37"/>
      <c r="L30" s="37"/>
      <c r="M30" s="37"/>
      <c r="N30" s="37"/>
      <c r="O30" s="37"/>
    </row>
    <row r="31" spans="1:15">
      <c r="A31" s="301"/>
      <c r="B31" s="300"/>
      <c r="C31" s="300"/>
      <c r="D31" s="300"/>
      <c r="E31" s="300"/>
    </row>
    <row r="32" spans="1:15">
      <c r="B32" s="22"/>
      <c r="C32" s="22"/>
      <c r="D32" s="22"/>
      <c r="E32" s="22"/>
    </row>
    <row r="33" spans="2:5">
      <c r="B33" s="22"/>
      <c r="C33" s="22"/>
      <c r="D33" s="22"/>
      <c r="E33" s="22"/>
    </row>
    <row r="48" spans="2:5">
      <c r="B48" s="6"/>
      <c r="C48" s="6"/>
    </row>
    <row r="49" spans="2:3">
      <c r="B49" s="41"/>
      <c r="C49" s="41"/>
    </row>
    <row r="50" spans="2:3">
      <c r="B50" s="6"/>
      <c r="C50" s="6"/>
    </row>
  </sheetData>
  <mergeCells count="18">
    <mergeCell ref="A26:A28"/>
    <mergeCell ref="B26:E28"/>
    <mergeCell ref="A29:A31"/>
    <mergeCell ref="B29:E31"/>
    <mergeCell ref="A23:A25"/>
    <mergeCell ref="B23:E25"/>
    <mergeCell ref="A17:A19"/>
    <mergeCell ref="B17:E19"/>
    <mergeCell ref="A20:A22"/>
    <mergeCell ref="B20:E22"/>
    <mergeCell ref="B6:I6"/>
    <mergeCell ref="A7:A10"/>
    <mergeCell ref="B7:E10"/>
    <mergeCell ref="F7:I16"/>
    <mergeCell ref="A11:A13"/>
    <mergeCell ref="B11:E13"/>
    <mergeCell ref="A14:A16"/>
    <mergeCell ref="B14:E16"/>
  </mergeCells>
  <pageMargins left="0.7" right="0.7" top="0.75" bottom="0.75" header="0.3" footer="0.3"/>
  <pageSetup scale="92"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2"/>
  <sheetViews>
    <sheetView showGridLines="0" zoomScale="90" zoomScaleNormal="90" workbookViewId="0">
      <selection activeCell="C28" sqref="C28:J33"/>
    </sheetView>
  </sheetViews>
  <sheetFormatPr defaultRowHeight="15"/>
  <cols>
    <col min="1" max="1" width="3.28515625" customWidth="1"/>
    <col min="2" max="2" width="35.140625" customWidth="1"/>
    <col min="3" max="10" width="27.7109375" customWidth="1"/>
  </cols>
  <sheetData>
    <row r="2" spans="2:10">
      <c r="B2" s="1" t="s">
        <v>0</v>
      </c>
      <c r="C2" s="136">
        <f>'General Information'!C2</f>
        <v>0</v>
      </c>
    </row>
    <row r="3" spans="2:10">
      <c r="B3" s="2" t="s">
        <v>1</v>
      </c>
      <c r="C3" s="137">
        <f>'General Information'!C3</f>
        <v>0</v>
      </c>
    </row>
    <row r="4" spans="2:10" ht="15.75" thickBot="1"/>
    <row r="5" spans="2:10" ht="18.75">
      <c r="B5" s="302" t="s">
        <v>580</v>
      </c>
      <c r="C5" s="303"/>
      <c r="D5" s="303"/>
      <c r="E5" s="303"/>
      <c r="F5" s="303"/>
      <c r="G5" s="303"/>
      <c r="H5" s="303"/>
      <c r="I5" s="303"/>
      <c r="J5" s="304"/>
    </row>
    <row r="6" spans="2:10" s="15" customFormat="1">
      <c r="B6" s="93"/>
      <c r="C6" s="14" t="s">
        <v>28</v>
      </c>
      <c r="D6" s="14" t="s">
        <v>29</v>
      </c>
      <c r="E6" s="14" t="s">
        <v>30</v>
      </c>
      <c r="F6" s="14" t="s">
        <v>31</v>
      </c>
      <c r="G6" s="14" t="s">
        <v>32</v>
      </c>
      <c r="H6" s="14" t="s">
        <v>33</v>
      </c>
      <c r="I6" s="14" t="s">
        <v>34</v>
      </c>
      <c r="J6" s="94" t="s">
        <v>35</v>
      </c>
    </row>
    <row r="7" spans="2:10">
      <c r="B7" s="95" t="s">
        <v>22</v>
      </c>
      <c r="C7" s="245"/>
      <c r="D7" s="245"/>
      <c r="E7" s="245"/>
      <c r="F7" s="245"/>
      <c r="G7" s="245"/>
      <c r="H7" s="245"/>
      <c r="I7" s="245"/>
      <c r="J7" s="251"/>
    </row>
    <row r="8" spans="2:10">
      <c r="B8" s="95" t="s">
        <v>523</v>
      </c>
      <c r="C8" s="252"/>
      <c r="D8" s="252"/>
      <c r="E8" s="252"/>
      <c r="F8" s="252"/>
      <c r="G8" s="252"/>
      <c r="H8" s="252"/>
      <c r="I8" s="252"/>
      <c r="J8" s="253"/>
    </row>
    <row r="9" spans="2:10" s="15" customFormat="1">
      <c r="B9" s="95"/>
      <c r="C9" s="6"/>
      <c r="D9" s="6"/>
      <c r="E9" s="6"/>
      <c r="F9" s="6"/>
      <c r="G9" s="6"/>
      <c r="H9" s="6"/>
      <c r="I9" s="6"/>
      <c r="J9" s="96"/>
    </row>
    <row r="10" spans="2:10">
      <c r="B10" s="95" t="s">
        <v>25</v>
      </c>
      <c r="C10" s="245"/>
      <c r="D10" s="245"/>
      <c r="E10" s="245"/>
      <c r="F10" s="245"/>
      <c r="G10" s="245"/>
      <c r="H10" s="245"/>
      <c r="I10" s="245"/>
      <c r="J10" s="251"/>
    </row>
    <row r="11" spans="2:10">
      <c r="B11" s="95" t="s">
        <v>58</v>
      </c>
      <c r="C11" s="254"/>
      <c r="D11" s="254"/>
      <c r="E11" s="254"/>
      <c r="F11" s="254"/>
      <c r="G11" s="254"/>
      <c r="H11" s="254"/>
      <c r="I11" s="254"/>
      <c r="J11" s="255"/>
    </row>
    <row r="12" spans="2:10">
      <c r="B12" s="95" t="s">
        <v>59</v>
      </c>
      <c r="C12" s="254"/>
      <c r="D12" s="254"/>
      <c r="E12" s="254"/>
      <c r="F12" s="254"/>
      <c r="G12" s="254"/>
      <c r="H12" s="254"/>
      <c r="I12" s="254"/>
      <c r="J12" s="255"/>
    </row>
    <row r="13" spans="2:10">
      <c r="B13" s="95" t="s">
        <v>26</v>
      </c>
      <c r="C13" s="245"/>
      <c r="D13" s="245"/>
      <c r="E13" s="245"/>
      <c r="F13" s="245"/>
      <c r="G13" s="245"/>
      <c r="H13" s="245"/>
      <c r="I13" s="245"/>
      <c r="J13" s="251"/>
    </row>
    <row r="14" spans="2:10">
      <c r="B14" s="95" t="s">
        <v>60</v>
      </c>
      <c r="C14" s="254"/>
      <c r="D14" s="254"/>
      <c r="E14" s="254"/>
      <c r="F14" s="254"/>
      <c r="G14" s="254"/>
      <c r="H14" s="254"/>
      <c r="I14" s="254"/>
      <c r="J14" s="255"/>
    </row>
    <row r="15" spans="2:10">
      <c r="B15" s="95" t="s">
        <v>61</v>
      </c>
      <c r="C15" s="254"/>
      <c r="D15" s="254"/>
      <c r="E15" s="254"/>
      <c r="F15" s="254"/>
      <c r="G15" s="254"/>
      <c r="H15" s="254"/>
      <c r="I15" s="254"/>
      <c r="J15" s="255"/>
    </row>
    <row r="16" spans="2:10" s="15" customFormat="1">
      <c r="B16" s="98"/>
      <c r="C16" s="6"/>
      <c r="D16" s="6"/>
      <c r="E16" s="6"/>
      <c r="F16" s="6"/>
      <c r="G16" s="34"/>
      <c r="H16" s="6"/>
      <c r="I16" s="6"/>
      <c r="J16" s="96"/>
    </row>
    <row r="17" spans="2:10">
      <c r="B17" s="95" t="s">
        <v>27</v>
      </c>
      <c r="C17" s="71">
        <f t="shared" ref="C17:J17" si="0">ROUND(C10-C13,1)</f>
        <v>0</v>
      </c>
      <c r="D17" s="71">
        <f t="shared" si="0"/>
        <v>0</v>
      </c>
      <c r="E17" s="71">
        <f t="shared" si="0"/>
        <v>0</v>
      </c>
      <c r="F17" s="71">
        <f t="shared" si="0"/>
        <v>0</v>
      </c>
      <c r="G17" s="71">
        <f t="shared" si="0"/>
        <v>0</v>
      </c>
      <c r="H17" s="71">
        <f t="shared" si="0"/>
        <v>0</v>
      </c>
      <c r="I17" s="71">
        <f t="shared" si="0"/>
        <v>0</v>
      </c>
      <c r="J17" s="97">
        <f t="shared" si="0"/>
        <v>0</v>
      </c>
    </row>
    <row r="18" spans="2:10">
      <c r="B18" s="99" t="s">
        <v>594</v>
      </c>
      <c r="C18" s="71">
        <f t="shared" ref="C18:J19" si="1">ROUND(C11-C14,0)</f>
        <v>0</v>
      </c>
      <c r="D18" s="71">
        <f t="shared" si="1"/>
        <v>0</v>
      </c>
      <c r="E18" s="71">
        <f t="shared" si="1"/>
        <v>0</v>
      </c>
      <c r="F18" s="71">
        <f t="shared" si="1"/>
        <v>0</v>
      </c>
      <c r="G18" s="71">
        <f t="shared" si="1"/>
        <v>0</v>
      </c>
      <c r="H18" s="71">
        <f t="shared" si="1"/>
        <v>0</v>
      </c>
      <c r="I18" s="71">
        <f t="shared" si="1"/>
        <v>0</v>
      </c>
      <c r="J18" s="97">
        <f t="shared" si="1"/>
        <v>0</v>
      </c>
    </row>
    <row r="19" spans="2:10">
      <c r="B19" s="99" t="s">
        <v>595</v>
      </c>
      <c r="C19" s="71">
        <f t="shared" si="1"/>
        <v>0</v>
      </c>
      <c r="D19" s="71">
        <f t="shared" si="1"/>
        <v>0</v>
      </c>
      <c r="E19" s="71">
        <f t="shared" si="1"/>
        <v>0</v>
      </c>
      <c r="F19" s="71">
        <f t="shared" si="1"/>
        <v>0</v>
      </c>
      <c r="G19" s="71">
        <f t="shared" si="1"/>
        <v>0</v>
      </c>
      <c r="H19" s="71">
        <f t="shared" si="1"/>
        <v>0</v>
      </c>
      <c r="I19" s="71">
        <f t="shared" si="1"/>
        <v>0</v>
      </c>
      <c r="J19" s="97">
        <f t="shared" si="1"/>
        <v>0</v>
      </c>
    </row>
    <row r="20" spans="2:10">
      <c r="B20" s="95"/>
      <c r="C20" s="6"/>
      <c r="D20" s="6"/>
      <c r="E20" s="6"/>
      <c r="F20" s="6"/>
      <c r="G20" s="6"/>
      <c r="H20" s="6"/>
      <c r="I20" s="6"/>
      <c r="J20" s="96"/>
    </row>
    <row r="21" spans="2:10" ht="15.75" thickBot="1">
      <c r="B21" s="100" t="s">
        <v>62</v>
      </c>
      <c r="C21" s="224" t="e">
        <f>(C18*'Utility Data'!$C$6)+('Utility Data'!$C$7*'Measure Summary '!C19)</f>
        <v>#DIV/0!</v>
      </c>
      <c r="D21" s="101" t="e">
        <f>(D18*'Utility Data'!$C$6)+('Utility Data'!$C$7*'Measure Summary '!D19)</f>
        <v>#DIV/0!</v>
      </c>
      <c r="E21" s="101" t="e">
        <f>(E18*'Utility Data'!$C$6)+('Utility Data'!$C$7*'Measure Summary '!E19)</f>
        <v>#DIV/0!</v>
      </c>
      <c r="F21" s="101" t="e">
        <f>(F18*'Utility Data'!$C$6)+('Utility Data'!$C$7*'Measure Summary '!F19)</f>
        <v>#DIV/0!</v>
      </c>
      <c r="G21" s="101" t="e">
        <f>(G18*'Utility Data'!$C$6)+('Utility Data'!$C$7*'Measure Summary '!G19)</f>
        <v>#DIV/0!</v>
      </c>
      <c r="H21" s="101" t="e">
        <f>(H18*'Utility Data'!$C$6)+('Utility Data'!$C$7*'Measure Summary '!H19)</f>
        <v>#DIV/0!</v>
      </c>
      <c r="I21" s="101" t="e">
        <f>(I18*'Utility Data'!$C$6)+('Utility Data'!$C$7*'Measure Summary '!I19)</f>
        <v>#DIV/0!</v>
      </c>
      <c r="J21" s="102" t="e">
        <f>(J18*'Utility Data'!$C$6)+('Utility Data'!$C$7*'Measure Summary '!J19)</f>
        <v>#DIV/0!</v>
      </c>
    </row>
    <row r="22" spans="2:10" ht="15.75" thickBot="1"/>
    <row r="23" spans="2:10" s="15" customFormat="1" ht="18.75">
      <c r="B23" s="302" t="s">
        <v>601</v>
      </c>
      <c r="C23" s="303"/>
      <c r="D23" s="303"/>
      <c r="E23" s="303"/>
      <c r="F23" s="303"/>
      <c r="G23" s="303"/>
      <c r="H23" s="303"/>
      <c r="I23" s="303"/>
      <c r="J23" s="304"/>
    </row>
    <row r="24" spans="2:10" s="15" customFormat="1">
      <c r="B24" s="93"/>
      <c r="C24" s="14" t="s">
        <v>28</v>
      </c>
      <c r="D24" s="14" t="s">
        <v>29</v>
      </c>
      <c r="E24" s="14" t="s">
        <v>30</v>
      </c>
      <c r="F24" s="14" t="s">
        <v>31</v>
      </c>
      <c r="G24" s="14" t="s">
        <v>32</v>
      </c>
      <c r="H24" s="14" t="s">
        <v>33</v>
      </c>
      <c r="I24" s="14" t="s">
        <v>34</v>
      </c>
      <c r="J24" s="94" t="s">
        <v>35</v>
      </c>
    </row>
    <row r="25" spans="2:10" s="15" customFormat="1">
      <c r="B25" s="95" t="s">
        <v>22</v>
      </c>
      <c r="C25" s="42">
        <f>C7</f>
        <v>0</v>
      </c>
      <c r="D25" s="42">
        <f t="shared" ref="D25:J25" si="2">D7</f>
        <v>0</v>
      </c>
      <c r="E25" s="42">
        <f t="shared" si="2"/>
        <v>0</v>
      </c>
      <c r="F25" s="42">
        <f t="shared" si="2"/>
        <v>0</v>
      </c>
      <c r="G25" s="42">
        <f t="shared" si="2"/>
        <v>0</v>
      </c>
      <c r="H25" s="42">
        <f t="shared" si="2"/>
        <v>0</v>
      </c>
      <c r="I25" s="42">
        <f t="shared" si="2"/>
        <v>0</v>
      </c>
      <c r="J25" s="42">
        <f t="shared" si="2"/>
        <v>0</v>
      </c>
    </row>
    <row r="26" spans="2:10" s="15" customFormat="1">
      <c r="B26" s="95" t="s">
        <v>524</v>
      </c>
      <c r="C26" s="252"/>
      <c r="D26" s="252"/>
      <c r="E26" s="252"/>
      <c r="F26" s="252"/>
      <c r="G26" s="252"/>
      <c r="H26" s="252"/>
      <c r="I26" s="252"/>
      <c r="J26" s="253"/>
    </row>
    <row r="27" spans="2:10" s="15" customFormat="1">
      <c r="B27" s="95"/>
      <c r="C27" s="6"/>
      <c r="D27" s="6"/>
      <c r="E27" s="6"/>
      <c r="F27" s="6"/>
      <c r="G27" s="6"/>
      <c r="H27" s="6"/>
      <c r="I27" s="6"/>
      <c r="J27" s="96"/>
    </row>
    <row r="28" spans="2:10" s="15" customFormat="1">
      <c r="B28" s="95" t="s">
        <v>25</v>
      </c>
      <c r="C28" s="245"/>
      <c r="D28" s="245"/>
      <c r="E28" s="245"/>
      <c r="F28" s="245"/>
      <c r="G28" s="245"/>
      <c r="H28" s="245"/>
      <c r="I28" s="245"/>
      <c r="J28" s="245"/>
    </row>
    <row r="29" spans="2:10" s="15" customFormat="1">
      <c r="B29" s="95" t="s">
        <v>58</v>
      </c>
      <c r="C29" s="254"/>
      <c r="D29" s="254"/>
      <c r="E29" s="254"/>
      <c r="F29" s="254"/>
      <c r="G29" s="254"/>
      <c r="H29" s="254"/>
      <c r="I29" s="254"/>
      <c r="J29" s="254"/>
    </row>
    <row r="30" spans="2:10" s="15" customFormat="1">
      <c r="B30" s="95" t="s">
        <v>59</v>
      </c>
      <c r="C30" s="254"/>
      <c r="D30" s="254"/>
      <c r="E30" s="254"/>
      <c r="F30" s="254"/>
      <c r="G30" s="254"/>
      <c r="H30" s="254"/>
      <c r="I30" s="254"/>
      <c r="J30" s="254"/>
    </row>
    <row r="31" spans="2:10" s="15" customFormat="1">
      <c r="B31" s="95" t="s">
        <v>26</v>
      </c>
      <c r="C31" s="245"/>
      <c r="D31" s="245"/>
      <c r="E31" s="245"/>
      <c r="F31" s="245"/>
      <c r="G31" s="245"/>
      <c r="H31" s="245"/>
      <c r="I31" s="245"/>
      <c r="J31" s="251"/>
    </row>
    <row r="32" spans="2:10" s="15" customFormat="1">
      <c r="B32" s="95" t="s">
        <v>592</v>
      </c>
      <c r="C32" s="254"/>
      <c r="D32" s="254"/>
      <c r="E32" s="254"/>
      <c r="F32" s="254"/>
      <c r="G32" s="254"/>
      <c r="H32" s="254"/>
      <c r="I32" s="254"/>
      <c r="J32" s="255"/>
    </row>
    <row r="33" spans="2:10">
      <c r="B33" s="95" t="s">
        <v>593</v>
      </c>
      <c r="C33" s="254"/>
      <c r="D33" s="254"/>
      <c r="E33" s="254"/>
      <c r="F33" s="254"/>
      <c r="G33" s="254"/>
      <c r="H33" s="254"/>
      <c r="I33" s="254"/>
      <c r="J33" s="255"/>
    </row>
    <row r="34" spans="2:10">
      <c r="B34" s="98"/>
      <c r="C34" s="6"/>
      <c r="D34" s="6"/>
      <c r="E34" s="6"/>
      <c r="F34" s="6"/>
      <c r="G34" s="34"/>
      <c r="H34" s="6"/>
      <c r="I34" s="6"/>
      <c r="J34" s="96"/>
    </row>
    <row r="35" spans="2:10">
      <c r="B35" s="95" t="s">
        <v>27</v>
      </c>
      <c r="C35" s="71">
        <f t="shared" ref="C35:J35" si="3">ROUND(C28-C31,1)</f>
        <v>0</v>
      </c>
      <c r="D35" s="71">
        <f t="shared" si="3"/>
        <v>0</v>
      </c>
      <c r="E35" s="71">
        <f t="shared" si="3"/>
        <v>0</v>
      </c>
      <c r="F35" s="71">
        <f t="shared" si="3"/>
        <v>0</v>
      </c>
      <c r="G35" s="71">
        <f t="shared" si="3"/>
        <v>0</v>
      </c>
      <c r="H35" s="71">
        <f t="shared" si="3"/>
        <v>0</v>
      </c>
      <c r="I35" s="71">
        <f t="shared" si="3"/>
        <v>0</v>
      </c>
      <c r="J35" s="97">
        <f t="shared" si="3"/>
        <v>0</v>
      </c>
    </row>
    <row r="36" spans="2:10">
      <c r="B36" s="99" t="s">
        <v>596</v>
      </c>
      <c r="C36" s="71">
        <f t="shared" ref="C36:J37" si="4">ROUND(C29-C32,0)</f>
        <v>0</v>
      </c>
      <c r="D36" s="71">
        <f t="shared" si="4"/>
        <v>0</v>
      </c>
      <c r="E36" s="71">
        <f t="shared" si="4"/>
        <v>0</v>
      </c>
      <c r="F36" s="71">
        <f t="shared" si="4"/>
        <v>0</v>
      </c>
      <c r="G36" s="71">
        <f t="shared" si="4"/>
        <v>0</v>
      </c>
      <c r="H36" s="71">
        <f t="shared" si="4"/>
        <v>0</v>
      </c>
      <c r="I36" s="71">
        <f t="shared" si="4"/>
        <v>0</v>
      </c>
      <c r="J36" s="97">
        <f t="shared" si="4"/>
        <v>0</v>
      </c>
    </row>
    <row r="37" spans="2:10">
      <c r="B37" s="99" t="s">
        <v>597</v>
      </c>
      <c r="C37" s="71">
        <f t="shared" si="4"/>
        <v>0</v>
      </c>
      <c r="D37" s="71">
        <f t="shared" si="4"/>
        <v>0</v>
      </c>
      <c r="E37" s="71">
        <f t="shared" si="4"/>
        <v>0</v>
      </c>
      <c r="F37" s="71">
        <f t="shared" si="4"/>
        <v>0</v>
      </c>
      <c r="G37" s="71">
        <f t="shared" si="4"/>
        <v>0</v>
      </c>
      <c r="H37" s="71">
        <f t="shared" si="4"/>
        <v>0</v>
      </c>
      <c r="I37" s="71">
        <f t="shared" si="4"/>
        <v>0</v>
      </c>
      <c r="J37" s="71">
        <f t="shared" si="4"/>
        <v>0</v>
      </c>
    </row>
    <row r="38" spans="2:10">
      <c r="B38" s="99"/>
      <c r="C38" s="21"/>
      <c r="D38" s="6"/>
      <c r="E38" s="6"/>
      <c r="F38" s="6"/>
      <c r="G38" s="6"/>
      <c r="H38" s="6"/>
      <c r="I38" s="6"/>
      <c r="J38" s="96"/>
    </row>
    <row r="39" spans="2:10" ht="15.75" thickBot="1">
      <c r="B39" s="100" t="s">
        <v>591</v>
      </c>
      <c r="C39" s="101" t="e">
        <f>(C36*'Utility Data'!$C$6)+('Utility Data'!$C$7*'Measure Summary '!C37)</f>
        <v>#DIV/0!</v>
      </c>
      <c r="D39" s="101" t="e">
        <f>(D36*'Utility Data'!$C$6)+('Utility Data'!$C$7*'Measure Summary '!D37)</f>
        <v>#DIV/0!</v>
      </c>
      <c r="E39" s="101" t="e">
        <f>(E36*'Utility Data'!$C$6)+('Utility Data'!$C$7*'Measure Summary '!E37)</f>
        <v>#DIV/0!</v>
      </c>
      <c r="F39" s="101" t="e">
        <f>(F36*'Utility Data'!$C$6)+('Utility Data'!$C$7*'Measure Summary '!F37)</f>
        <v>#DIV/0!</v>
      </c>
      <c r="G39" s="101" t="e">
        <f>(G36*'Utility Data'!$C$6)+('Utility Data'!$C$7*'Measure Summary '!G37)</f>
        <v>#DIV/0!</v>
      </c>
      <c r="H39" s="101" t="e">
        <f>(H36*'Utility Data'!$C$6)+('Utility Data'!$C$7*'Measure Summary '!H37)</f>
        <v>#DIV/0!</v>
      </c>
      <c r="I39" s="101" t="e">
        <f>(I36*'Utility Data'!$C$6)+('Utility Data'!$C$7*'Measure Summary '!I37)</f>
        <v>#DIV/0!</v>
      </c>
      <c r="J39" s="102" t="e">
        <f>(J36*'Utility Data'!$C$6)+('Utility Data'!$C$7*'Measure Summary '!J37)</f>
        <v>#DIV/0!</v>
      </c>
    </row>
    <row r="40" spans="2:10">
      <c r="B40" s="15"/>
      <c r="C40" s="15"/>
      <c r="D40" s="15"/>
      <c r="E40" s="15"/>
      <c r="F40" s="15"/>
      <c r="G40" s="15"/>
      <c r="H40" s="15"/>
      <c r="I40" s="15"/>
      <c r="J40" s="15"/>
    </row>
    <row r="41" spans="2:10">
      <c r="E41" s="15"/>
    </row>
    <row r="45" spans="2:10">
      <c r="B45" s="35"/>
      <c r="C45" s="35"/>
      <c r="D45" s="35"/>
    </row>
    <row r="46" spans="2:10">
      <c r="B46" s="39"/>
      <c r="C46" s="39"/>
      <c r="D46" s="39"/>
    </row>
    <row r="47" spans="2:10">
      <c r="B47" s="21"/>
      <c r="C47" s="21"/>
      <c r="D47" s="21"/>
    </row>
    <row r="48" spans="2:10">
      <c r="B48" s="21"/>
      <c r="C48" s="21"/>
      <c r="D48" s="21"/>
    </row>
    <row r="49" spans="2:4">
      <c r="B49" s="21"/>
      <c r="C49" s="21"/>
      <c r="D49" s="21"/>
    </row>
    <row r="50" spans="2:4">
      <c r="B50" s="21"/>
      <c r="C50" s="21"/>
      <c r="D50" s="21"/>
    </row>
    <row r="51" spans="2:4">
      <c r="B51" s="21"/>
      <c r="C51" s="21"/>
      <c r="D51" s="21"/>
    </row>
    <row r="52" spans="2:4">
      <c r="B52" s="21"/>
      <c r="C52" s="21"/>
      <c r="D52" s="21"/>
    </row>
  </sheetData>
  <mergeCells count="2">
    <mergeCell ref="B5:J5"/>
    <mergeCell ref="B23:J23"/>
  </mergeCells>
  <pageMargins left="0.7" right="0.7" top="0.75" bottom="0.75" header="0.3" footer="0.3"/>
  <pageSetup scale="45"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74"/>
  <sheetViews>
    <sheetView tabSelected="1" zoomScaleNormal="100" workbookViewId="0">
      <selection activeCell="K22" sqref="K22"/>
    </sheetView>
  </sheetViews>
  <sheetFormatPr defaultRowHeight="15"/>
  <cols>
    <col min="1" max="1" width="3.28515625" customWidth="1"/>
    <col min="2" max="2" width="22.85546875" customWidth="1"/>
    <col min="3" max="3" width="17.28515625" style="15" customWidth="1"/>
    <col min="4" max="6" width="18.7109375" customWidth="1"/>
  </cols>
  <sheetData>
    <row r="2" spans="2:14">
      <c r="B2" s="312" t="s">
        <v>0</v>
      </c>
      <c r="C2" s="312"/>
      <c r="D2" s="42">
        <f>'General Information'!C2</f>
        <v>0</v>
      </c>
    </row>
    <row r="3" spans="2:14">
      <c r="B3" s="312" t="s">
        <v>1</v>
      </c>
      <c r="C3" s="312"/>
      <c r="D3" s="42">
        <f>'General Information'!C3</f>
        <v>0</v>
      </c>
    </row>
    <row r="5" spans="2:14" s="15" customFormat="1">
      <c r="B5" s="79" t="s">
        <v>520</v>
      </c>
      <c r="C5" s="256"/>
    </row>
    <row r="6" spans="2:14" s="15" customFormat="1">
      <c r="B6" s="130"/>
    </row>
    <row r="7" spans="2:14" s="15" customFormat="1">
      <c r="B7" s="314" t="s">
        <v>521</v>
      </c>
      <c r="C7" s="315"/>
      <c r="D7" s="315"/>
      <c r="E7" s="315"/>
      <c r="F7" s="316"/>
    </row>
    <row r="8" spans="2:14">
      <c r="B8" s="310" t="s">
        <v>517</v>
      </c>
      <c r="C8" s="310" t="s">
        <v>22</v>
      </c>
      <c r="D8" s="305" t="s">
        <v>516</v>
      </c>
      <c r="E8" s="305" t="s">
        <v>63</v>
      </c>
      <c r="F8" s="305" t="s">
        <v>81</v>
      </c>
      <c r="G8" s="60"/>
    </row>
    <row r="9" spans="2:14" s="15" customFormat="1">
      <c r="B9" s="311"/>
      <c r="C9" s="311"/>
      <c r="D9" s="313"/>
      <c r="E9" s="306"/>
      <c r="F9" s="306"/>
      <c r="G9" s="60"/>
    </row>
    <row r="10" spans="2:14">
      <c r="B10" s="5">
        <v>1</v>
      </c>
      <c r="C10" s="61">
        <f>'Measure Summary '!C7</f>
        <v>0</v>
      </c>
      <c r="D10" s="127">
        <f>'Measure Summary '!C8</f>
        <v>0</v>
      </c>
      <c r="E10" s="54"/>
      <c r="F10" s="54"/>
      <c r="G10" s="35"/>
      <c r="L10" s="43"/>
      <c r="M10" s="6"/>
      <c r="N10" s="6"/>
    </row>
    <row r="11" spans="2:14">
      <c r="B11" s="5">
        <v>2</v>
      </c>
      <c r="C11" s="61">
        <f>'Measure Summary '!D7</f>
        <v>0</v>
      </c>
      <c r="D11" s="127">
        <f>'Measure Summary '!D8</f>
        <v>0</v>
      </c>
      <c r="E11" s="54"/>
      <c r="F11" s="54"/>
      <c r="G11" s="35"/>
      <c r="L11" s="43"/>
      <c r="M11" s="6"/>
      <c r="N11" s="6"/>
    </row>
    <row r="12" spans="2:14">
      <c r="B12" s="5">
        <v>3</v>
      </c>
      <c r="C12" s="61">
        <f>'Measure Summary '!E7</f>
        <v>0</v>
      </c>
      <c r="D12" s="127">
        <f>'Measure Summary '!E8</f>
        <v>0</v>
      </c>
      <c r="E12" s="54"/>
      <c r="F12" s="54"/>
      <c r="G12" s="35"/>
      <c r="L12" s="43"/>
      <c r="M12" s="6"/>
      <c r="N12" s="6"/>
    </row>
    <row r="13" spans="2:14">
      <c r="B13" s="42">
        <v>4</v>
      </c>
      <c r="C13" s="61">
        <f>'Measure Summary '!F7</f>
        <v>0</v>
      </c>
      <c r="D13" s="127">
        <f>'Measure Summary '!F8</f>
        <v>0</v>
      </c>
      <c r="E13" s="54"/>
      <c r="F13" s="54"/>
      <c r="G13" s="35"/>
      <c r="L13" s="43"/>
      <c r="M13" s="6"/>
      <c r="N13" s="6"/>
    </row>
    <row r="14" spans="2:14">
      <c r="B14" s="42">
        <v>5</v>
      </c>
      <c r="C14" s="61">
        <f>'Measure Summary '!G7</f>
        <v>0</v>
      </c>
      <c r="D14" s="127">
        <f>'Measure Summary '!G8</f>
        <v>0</v>
      </c>
      <c r="E14" s="54"/>
      <c r="F14" s="54"/>
      <c r="G14" s="35"/>
      <c r="L14" s="21"/>
      <c r="M14" s="6"/>
      <c r="N14" s="6"/>
    </row>
    <row r="15" spans="2:14">
      <c r="B15" s="42">
        <v>7</v>
      </c>
      <c r="C15" s="61">
        <f>'Measure Summary '!H7</f>
        <v>0</v>
      </c>
      <c r="D15" s="127">
        <f>'Measure Summary '!H8</f>
        <v>0</v>
      </c>
      <c r="E15" s="54"/>
      <c r="F15" s="54"/>
      <c r="G15" s="35"/>
      <c r="L15" s="21"/>
      <c r="M15" s="6"/>
      <c r="N15" s="6"/>
    </row>
    <row r="16" spans="2:14">
      <c r="B16" s="42">
        <v>7</v>
      </c>
      <c r="C16" s="61">
        <f>'Measure Summary '!I7</f>
        <v>0</v>
      </c>
      <c r="D16" s="127">
        <f>'Measure Summary '!J8</f>
        <v>0</v>
      </c>
      <c r="E16" s="54"/>
      <c r="F16" s="54"/>
      <c r="G16" s="35"/>
      <c r="L16" s="21"/>
      <c r="M16" s="6"/>
      <c r="N16" s="6"/>
    </row>
    <row r="17" spans="2:14" s="15" customFormat="1">
      <c r="B17" s="42">
        <v>8</v>
      </c>
      <c r="C17" s="61">
        <f>'Measure Summary '!J7</f>
        <v>0</v>
      </c>
      <c r="D17" s="127">
        <f>'Measure Summary '!J9</f>
        <v>0</v>
      </c>
      <c r="E17" s="54"/>
      <c r="F17" s="54"/>
      <c r="G17" s="35"/>
      <c r="L17" s="21"/>
      <c r="M17" s="6"/>
      <c r="N17" s="6"/>
    </row>
    <row r="18" spans="2:14" s="15" customFormat="1">
      <c r="B18" s="21"/>
      <c r="C18" s="131"/>
      <c r="D18" s="132"/>
      <c r="E18" s="128"/>
      <c r="F18" s="128"/>
      <c r="G18" s="35"/>
      <c r="L18" s="21"/>
      <c r="M18" s="6"/>
      <c r="N18" s="6"/>
    </row>
    <row r="19" spans="2:14">
      <c r="B19" s="59" t="s">
        <v>525</v>
      </c>
      <c r="C19" s="129">
        <f>SUM(D10:D17)+C5</f>
        <v>0</v>
      </c>
      <c r="D19" s="133"/>
      <c r="E19" s="35"/>
      <c r="F19" s="35"/>
      <c r="K19" s="21"/>
      <c r="L19" s="6"/>
      <c r="M19" s="6"/>
    </row>
    <row r="20" spans="2:14">
      <c r="F20" s="35"/>
      <c r="G20" s="35"/>
      <c r="L20" s="21"/>
      <c r="M20" s="6"/>
      <c r="N20" s="6"/>
    </row>
    <row r="21" spans="2:14">
      <c r="B21" s="314" t="s">
        <v>522</v>
      </c>
      <c r="C21" s="315"/>
      <c r="D21" s="315"/>
      <c r="E21" s="315"/>
      <c r="F21" s="316"/>
      <c r="G21" s="35"/>
      <c r="L21" s="11"/>
    </row>
    <row r="22" spans="2:14">
      <c r="B22" s="310" t="s">
        <v>517</v>
      </c>
      <c r="C22" s="310" t="s">
        <v>22</v>
      </c>
      <c r="D22" s="305" t="s">
        <v>516</v>
      </c>
      <c r="E22" s="305" t="s">
        <v>63</v>
      </c>
      <c r="F22" s="305" t="s">
        <v>81</v>
      </c>
      <c r="G22" s="35"/>
    </row>
    <row r="23" spans="2:14">
      <c r="B23" s="311"/>
      <c r="C23" s="311"/>
      <c r="D23" s="313"/>
      <c r="E23" s="306"/>
      <c r="F23" s="306"/>
      <c r="G23" s="35"/>
      <c r="N23" s="32"/>
    </row>
    <row r="24" spans="2:14">
      <c r="B24" s="5">
        <v>1</v>
      </c>
      <c r="C24" s="61">
        <f>'Measure Summary '!C25</f>
        <v>0</v>
      </c>
      <c r="D24" s="127">
        <f>'Measure Summary '!C26</f>
        <v>0</v>
      </c>
      <c r="E24" s="54"/>
      <c r="F24" s="54"/>
      <c r="G24" s="35"/>
      <c r="L24" s="22"/>
      <c r="M24" s="22"/>
      <c r="N24" s="40"/>
    </row>
    <row r="25" spans="2:14">
      <c r="B25" s="5">
        <v>2</v>
      </c>
      <c r="C25" s="61">
        <f>'Measure Summary '!D25</f>
        <v>0</v>
      </c>
      <c r="D25" s="127">
        <f>'Measure Summary '!D26</f>
        <v>0</v>
      </c>
      <c r="E25" s="54"/>
      <c r="F25" s="54"/>
      <c r="G25" s="40"/>
    </row>
    <row r="26" spans="2:14">
      <c r="B26" s="5">
        <v>3</v>
      </c>
      <c r="C26" s="61">
        <f>'Measure Summary '!E25</f>
        <v>0</v>
      </c>
      <c r="D26" s="127">
        <f>'Measure Summary '!E26</f>
        <v>0</v>
      </c>
      <c r="E26" s="54"/>
      <c r="F26" s="54"/>
      <c r="G26" s="22"/>
    </row>
    <row r="27" spans="2:14">
      <c r="B27" s="42">
        <v>4</v>
      </c>
      <c r="C27" s="61">
        <f>'Measure Summary '!F25</f>
        <v>0</v>
      </c>
      <c r="D27" s="127">
        <f>'Measure Summary '!F26</f>
        <v>0</v>
      </c>
      <c r="E27" s="54"/>
      <c r="F27" s="54"/>
      <c r="G27" s="22"/>
    </row>
    <row r="28" spans="2:14">
      <c r="B28" s="42">
        <v>5</v>
      </c>
      <c r="C28" s="61">
        <f>'Measure Summary '!G25</f>
        <v>0</v>
      </c>
      <c r="D28" s="127">
        <f>'Measure Summary '!G26</f>
        <v>0</v>
      </c>
      <c r="E28" s="54"/>
      <c r="F28" s="54"/>
      <c r="G28" s="22"/>
    </row>
    <row r="29" spans="2:14">
      <c r="B29" s="42">
        <v>7</v>
      </c>
      <c r="C29" s="61">
        <f>'Measure Summary '!H25</f>
        <v>0</v>
      </c>
      <c r="D29" s="127">
        <f>'Measure Summary '!H26</f>
        <v>0</v>
      </c>
      <c r="E29" s="54"/>
      <c r="F29" s="54"/>
      <c r="G29" s="22"/>
    </row>
    <row r="30" spans="2:14">
      <c r="B30" s="42">
        <v>7</v>
      </c>
      <c r="C30" s="61">
        <f>'Measure Summary '!I25</f>
        <v>0</v>
      </c>
      <c r="D30" s="127">
        <f>'Measure Summary '!J26</f>
        <v>0</v>
      </c>
      <c r="E30" s="54"/>
      <c r="F30" s="54"/>
      <c r="G30" s="22"/>
    </row>
    <row r="31" spans="2:14">
      <c r="B31" s="42">
        <v>8</v>
      </c>
      <c r="C31" s="61">
        <f>'Measure Summary '!J25</f>
        <v>0</v>
      </c>
      <c r="D31" s="127">
        <f>'Measure Summary '!J26</f>
        <v>0</v>
      </c>
      <c r="E31" s="54"/>
      <c r="F31" s="54"/>
      <c r="G31" s="22"/>
    </row>
    <row r="32" spans="2:14" s="15" customFormat="1">
      <c r="B32" s="21"/>
      <c r="C32" s="131"/>
      <c r="D32" s="132"/>
      <c r="E32" s="128"/>
      <c r="F32" s="128"/>
      <c r="G32" s="22"/>
    </row>
    <row r="33" spans="2:7">
      <c r="B33" s="59" t="s">
        <v>526</v>
      </c>
      <c r="C33" s="129">
        <f>SUM(D24:D31)+C5</f>
        <v>0</v>
      </c>
      <c r="D33" s="135"/>
      <c r="E33" s="35"/>
      <c r="F33" s="35"/>
      <c r="G33" s="22"/>
    </row>
    <row r="34" spans="2:7" s="15" customFormat="1">
      <c r="B34" s="21"/>
      <c r="C34" s="59"/>
      <c r="D34" s="134"/>
      <c r="E34" s="35"/>
      <c r="F34" s="35"/>
      <c r="G34" s="22"/>
    </row>
    <row r="35" spans="2:7">
      <c r="B35" s="307" t="s">
        <v>515</v>
      </c>
      <c r="C35" s="308"/>
      <c r="D35" s="308"/>
      <c r="E35" s="308"/>
      <c r="F35" s="309"/>
      <c r="G35" s="22"/>
    </row>
    <row r="36" spans="2:7">
      <c r="B36" s="33"/>
      <c r="C36" s="33"/>
      <c r="D36" s="22"/>
      <c r="E36" s="22"/>
      <c r="F36" s="22"/>
      <c r="G36" s="22"/>
    </row>
    <row r="37" spans="2:7">
      <c r="B37" s="33"/>
      <c r="C37" s="33"/>
      <c r="D37" s="22"/>
      <c r="E37" s="22"/>
      <c r="F37" s="22"/>
      <c r="G37" s="22"/>
    </row>
    <row r="38" spans="2:7">
      <c r="B38" s="16"/>
      <c r="C38" s="16"/>
      <c r="D38" s="22"/>
      <c r="E38" s="22"/>
      <c r="F38" s="22"/>
    </row>
    <row r="39" spans="2:7">
      <c r="B39" s="16"/>
      <c r="C39" s="16"/>
      <c r="D39" s="22"/>
      <c r="E39" s="22"/>
      <c r="F39" s="22"/>
    </row>
    <row r="40" spans="2:7">
      <c r="B40" s="32"/>
      <c r="C40" s="32"/>
      <c r="D40" s="22"/>
      <c r="E40" s="22"/>
      <c r="F40" s="22"/>
    </row>
    <row r="41" spans="2:7">
      <c r="B41" s="32"/>
      <c r="C41" s="32"/>
      <c r="D41" s="22"/>
      <c r="E41" s="22"/>
      <c r="F41" s="22"/>
    </row>
    <row r="42" spans="2:7">
      <c r="D42" s="22"/>
      <c r="E42" s="22"/>
      <c r="F42" s="22"/>
    </row>
    <row r="43" spans="2:7">
      <c r="D43" s="22"/>
      <c r="E43" s="22"/>
      <c r="F43" s="22"/>
    </row>
    <row r="44" spans="2:7">
      <c r="D44" s="22"/>
      <c r="E44" s="22"/>
      <c r="F44" s="22"/>
    </row>
    <row r="46" spans="2:7">
      <c r="B46" s="35"/>
      <c r="C46" s="35"/>
      <c r="D46" s="45"/>
      <c r="E46" s="27"/>
    </row>
    <row r="47" spans="2:7">
      <c r="B47" s="35"/>
      <c r="C47" s="35"/>
      <c r="D47" s="6"/>
      <c r="E47" s="27"/>
      <c r="F47" s="22"/>
    </row>
    <row r="48" spans="2:7">
      <c r="B48" s="35"/>
      <c r="C48" s="35"/>
      <c r="D48" s="6"/>
      <c r="E48" s="27"/>
    </row>
    <row r="49" spans="2:5">
      <c r="B49" s="35"/>
      <c r="C49" s="35"/>
      <c r="D49" s="6"/>
      <c r="E49" s="27"/>
    </row>
    <row r="50" spans="2:5">
      <c r="B50" s="35"/>
      <c r="C50" s="35"/>
      <c r="D50" s="6"/>
      <c r="E50" s="44"/>
    </row>
    <row r="51" spans="2:5">
      <c r="B51" s="35"/>
      <c r="C51" s="35"/>
      <c r="D51" s="6"/>
      <c r="E51" s="44"/>
    </row>
    <row r="52" spans="2:5">
      <c r="B52" s="35"/>
      <c r="C52" s="35"/>
      <c r="D52" s="6"/>
      <c r="E52" s="44"/>
    </row>
    <row r="53" spans="2:5">
      <c r="B53" s="35"/>
      <c r="C53" s="35"/>
      <c r="D53" s="6"/>
      <c r="E53" s="44"/>
    </row>
    <row r="54" spans="2:5">
      <c r="B54" s="35"/>
      <c r="C54" s="35"/>
      <c r="D54" s="6"/>
      <c r="E54" s="44"/>
    </row>
    <row r="55" spans="2:5">
      <c r="B55" s="35"/>
      <c r="C55" s="35"/>
      <c r="D55" s="6"/>
      <c r="E55" s="27"/>
    </row>
    <row r="56" spans="2:5">
      <c r="B56" s="35"/>
      <c r="C56" s="35"/>
      <c r="D56" s="6"/>
      <c r="E56" s="11"/>
    </row>
    <row r="57" spans="2:5">
      <c r="B57" s="35"/>
      <c r="C57" s="35"/>
      <c r="E57" s="31"/>
    </row>
    <row r="58" spans="2:5">
      <c r="B58" s="35"/>
      <c r="C58" s="35"/>
    </row>
    <row r="59" spans="2:5">
      <c r="B59" s="35"/>
      <c r="C59" s="35"/>
      <c r="E59" s="32"/>
    </row>
    <row r="60" spans="2:5">
      <c r="B60" s="22"/>
      <c r="C60"/>
    </row>
    <row r="61" spans="2:5">
      <c r="B61" s="22"/>
      <c r="C61"/>
    </row>
    <row r="62" spans="2:5">
      <c r="B62" s="22"/>
      <c r="C62"/>
    </row>
    <row r="63" spans="2:5">
      <c r="B63" s="22"/>
      <c r="C63"/>
    </row>
    <row r="64" spans="2:5">
      <c r="B64" s="22"/>
      <c r="C64"/>
    </row>
    <row r="65" spans="2:3">
      <c r="B65" s="22"/>
      <c r="C65"/>
    </row>
    <row r="66" spans="2:3">
      <c r="B66" s="22"/>
      <c r="C66"/>
    </row>
    <row r="67" spans="2:3">
      <c r="B67" s="22"/>
      <c r="C67"/>
    </row>
    <row r="68" spans="2:3">
      <c r="B68" s="22"/>
      <c r="C68"/>
    </row>
    <row r="69" spans="2:3">
      <c r="B69" s="22"/>
      <c r="C69"/>
    </row>
    <row r="70" spans="2:3">
      <c r="B70" s="22"/>
      <c r="C70"/>
    </row>
    <row r="71" spans="2:3">
      <c r="C71"/>
    </row>
    <row r="72" spans="2:3">
      <c r="C72"/>
    </row>
    <row r="73" spans="2:3">
      <c r="C73"/>
    </row>
    <row r="74" spans="2:3">
      <c r="C74"/>
    </row>
  </sheetData>
  <mergeCells count="15">
    <mergeCell ref="E22:E23"/>
    <mergeCell ref="F22:F23"/>
    <mergeCell ref="B35:F35"/>
    <mergeCell ref="C8:C9"/>
    <mergeCell ref="B2:C2"/>
    <mergeCell ref="B3:C3"/>
    <mergeCell ref="E8:E9"/>
    <mergeCell ref="F8:F9"/>
    <mergeCell ref="D8:D9"/>
    <mergeCell ref="B8:B9"/>
    <mergeCell ref="B7:F7"/>
    <mergeCell ref="B21:F21"/>
    <mergeCell ref="B22:B23"/>
    <mergeCell ref="C22:C23"/>
    <mergeCell ref="D22:D23"/>
  </mergeCells>
  <pageMargins left="0.7" right="0.7" top="0.75" bottom="0.75" header="0.3" footer="0.3"/>
  <pageSetup scale="77" orientation="landscape" r:id="rId1"/>
  <headerFooter scaleWithDoc="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0"/>
  <sheetViews>
    <sheetView zoomScaleNormal="100" workbookViewId="0">
      <selection activeCell="I22" sqref="I22"/>
    </sheetView>
  </sheetViews>
  <sheetFormatPr defaultRowHeight="15"/>
  <cols>
    <col min="1" max="1" width="38.7109375" style="15" customWidth="1"/>
    <col min="2" max="2" width="25.28515625" style="15" customWidth="1"/>
    <col min="3" max="3" width="3.5703125" style="15" customWidth="1"/>
    <col min="4" max="16384" width="9.140625" style="15"/>
  </cols>
  <sheetData>
    <row r="2" spans="1:2">
      <c r="A2" s="1" t="s">
        <v>0</v>
      </c>
      <c r="B2" s="136">
        <f>'General Information'!C2</f>
        <v>0</v>
      </c>
    </row>
    <row r="3" spans="1:2">
      <c r="A3" s="2" t="s">
        <v>1</v>
      </c>
      <c r="B3" s="137">
        <f>'General Information'!C3</f>
        <v>0</v>
      </c>
    </row>
    <row r="5" spans="1:2">
      <c r="A5" s="317" t="s">
        <v>532</v>
      </c>
      <c r="B5" s="317"/>
    </row>
    <row r="6" spans="1:2">
      <c r="A6" s="142">
        <v>0.05</v>
      </c>
      <c r="B6" s="5" t="s">
        <v>36</v>
      </c>
    </row>
    <row r="7" spans="1:2">
      <c r="A7" s="142">
        <v>0.7</v>
      </c>
      <c r="B7" s="5" t="s">
        <v>37</v>
      </c>
    </row>
    <row r="8" spans="1:2">
      <c r="A8" s="143">
        <v>0.75</v>
      </c>
      <c r="B8" s="5" t="s">
        <v>531</v>
      </c>
    </row>
    <row r="10" spans="1:2">
      <c r="A10" s="317" t="s">
        <v>533</v>
      </c>
      <c r="B10" s="317"/>
    </row>
    <row r="11" spans="1:2">
      <c r="A11" s="142">
        <v>0.02</v>
      </c>
      <c r="B11" s="5" t="s">
        <v>36</v>
      </c>
    </row>
    <row r="12" spans="1:2">
      <c r="A12" s="142">
        <v>0.3</v>
      </c>
      <c r="B12" s="5" t="s">
        <v>37</v>
      </c>
    </row>
    <row r="13" spans="1:2">
      <c r="A13" s="143">
        <v>0.5</v>
      </c>
      <c r="B13" s="5" t="s">
        <v>518</v>
      </c>
    </row>
    <row r="14" spans="1:2">
      <c r="A14" s="144"/>
      <c r="B14" s="6"/>
    </row>
    <row r="15" spans="1:2">
      <c r="A15" s="317" t="s">
        <v>530</v>
      </c>
      <c r="B15" s="317"/>
    </row>
    <row r="16" spans="1:2">
      <c r="A16" s="62" t="s">
        <v>527</v>
      </c>
      <c r="B16" s="139">
        <f>SUM('Measure Summary '!C18:J18)</f>
        <v>0</v>
      </c>
    </row>
    <row r="17" spans="1:2">
      <c r="A17" s="62" t="s">
        <v>528</v>
      </c>
      <c r="B17" s="139">
        <f>SUM('Measure Summary '!C19:J19)</f>
        <v>0</v>
      </c>
    </row>
    <row r="18" spans="1:2">
      <c r="A18" s="278" t="s">
        <v>654</v>
      </c>
      <c r="B18" s="139">
        <f>B16*5</f>
        <v>0</v>
      </c>
    </row>
    <row r="19" spans="1:2">
      <c r="A19" s="278" t="s">
        <v>655</v>
      </c>
      <c r="B19" s="139">
        <f>B17*5</f>
        <v>0</v>
      </c>
    </row>
    <row r="20" spans="1:2">
      <c r="A20" s="62" t="s">
        <v>518</v>
      </c>
      <c r="B20" s="146">
        <f>'Project Costs'!C5</f>
        <v>0</v>
      </c>
    </row>
    <row r="21" spans="1:2">
      <c r="A21" s="62" t="s">
        <v>525</v>
      </c>
      <c r="B21" s="146">
        <f>'Project Costs'!C19</f>
        <v>0</v>
      </c>
    </row>
    <row r="22" spans="1:2">
      <c r="A22" s="87" t="s">
        <v>606</v>
      </c>
      <c r="B22" s="146">
        <f>B16*A6+B17*A7</f>
        <v>0</v>
      </c>
    </row>
    <row r="23" spans="1:2">
      <c r="A23" s="87" t="s">
        <v>607</v>
      </c>
      <c r="B23" s="146">
        <f>B21*A8</f>
        <v>0</v>
      </c>
    </row>
    <row r="24" spans="1:2">
      <c r="A24" s="87" t="s">
        <v>608</v>
      </c>
      <c r="B24" s="146">
        <f>B16*A11+B17*A12</f>
        <v>0</v>
      </c>
    </row>
    <row r="25" spans="1:2">
      <c r="A25" s="87" t="s">
        <v>609</v>
      </c>
      <c r="B25" s="146">
        <f>A13*B20</f>
        <v>0</v>
      </c>
    </row>
    <row r="26" spans="1:2">
      <c r="A26" s="87" t="s">
        <v>534</v>
      </c>
      <c r="B26" s="146">
        <f>MIN(B22:B23)</f>
        <v>0</v>
      </c>
    </row>
    <row r="27" spans="1:2">
      <c r="A27" s="87" t="s">
        <v>541</v>
      </c>
      <c r="B27" s="146">
        <f>MIN(B24:B25)</f>
        <v>0</v>
      </c>
    </row>
    <row r="28" spans="1:2">
      <c r="A28" s="87" t="s">
        <v>656</v>
      </c>
      <c r="B28" s="146">
        <f>B26-B27</f>
        <v>0</v>
      </c>
    </row>
    <row r="30" spans="1:2">
      <c r="A30" s="317" t="s">
        <v>536</v>
      </c>
      <c r="B30" s="317"/>
    </row>
    <row r="31" spans="1:2">
      <c r="A31" s="62" t="s">
        <v>537</v>
      </c>
      <c r="B31" s="139">
        <f>SUM('Measure Summary '!C36:J36)</f>
        <v>0</v>
      </c>
    </row>
    <row r="32" spans="1:2">
      <c r="A32" s="62" t="s">
        <v>538</v>
      </c>
      <c r="B32" s="139">
        <f>SUM('Measure Summary '!C37:J37)</f>
        <v>0</v>
      </c>
    </row>
    <row r="33" spans="1:2">
      <c r="A33" s="278" t="s">
        <v>657</v>
      </c>
      <c r="B33" s="139">
        <f>B31*5</f>
        <v>0</v>
      </c>
    </row>
    <row r="34" spans="1:2">
      <c r="A34" s="278" t="s">
        <v>658</v>
      </c>
      <c r="B34" s="139">
        <f>B32*5</f>
        <v>0</v>
      </c>
    </row>
    <row r="35" spans="1:2">
      <c r="A35" s="62" t="s">
        <v>526</v>
      </c>
      <c r="B35" s="146">
        <f>'Project Costs'!C33</f>
        <v>0</v>
      </c>
    </row>
    <row r="36" spans="1:2">
      <c r="A36" s="87" t="s">
        <v>605</v>
      </c>
      <c r="B36" s="146">
        <f>B31*A6+B32*A7</f>
        <v>0</v>
      </c>
    </row>
    <row r="37" spans="1:2">
      <c r="A37" s="87" t="s">
        <v>604</v>
      </c>
      <c r="B37" s="146">
        <f>B35*A8</f>
        <v>0</v>
      </c>
    </row>
    <row r="38" spans="1:2">
      <c r="A38" s="87" t="s">
        <v>539</v>
      </c>
      <c r="B38" s="146">
        <f>B27</f>
        <v>0</v>
      </c>
    </row>
    <row r="39" spans="1:2">
      <c r="A39" s="87" t="s">
        <v>540</v>
      </c>
      <c r="B39" s="146">
        <f>MIN(B36:B37)</f>
        <v>0</v>
      </c>
    </row>
    <row r="40" spans="1:2">
      <c r="A40" s="87" t="s">
        <v>542</v>
      </c>
      <c r="B40" s="146">
        <f>B39-B38</f>
        <v>0</v>
      </c>
    </row>
  </sheetData>
  <mergeCells count="4">
    <mergeCell ref="A30:B30"/>
    <mergeCell ref="A15:B15"/>
    <mergeCell ref="A5:B5"/>
    <mergeCell ref="A10:B10"/>
  </mergeCells>
  <pageMargins left="0.7" right="0.7" top="0.75" bottom="0.75" header="0.3" footer="0.3"/>
  <pageSetup scale="8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topLeftCell="B7" zoomScaleNormal="100" workbookViewId="0">
      <selection activeCell="O29" sqref="O29"/>
    </sheetView>
  </sheetViews>
  <sheetFormatPr defaultRowHeight="15"/>
  <cols>
    <col min="1" max="1" width="3.28515625" customWidth="1"/>
    <col min="2" max="2" width="24.5703125" customWidth="1"/>
    <col min="3" max="3" width="29.7109375" customWidth="1"/>
    <col min="4" max="4" width="15.28515625" bestFit="1" customWidth="1"/>
    <col min="5" max="10" width="15.7109375" customWidth="1"/>
    <col min="11" max="13" width="12.7109375" customWidth="1"/>
  </cols>
  <sheetData>
    <row r="2" spans="2:10">
      <c r="B2" s="1" t="s">
        <v>0</v>
      </c>
      <c r="C2" s="42">
        <f>'General Information'!C2</f>
        <v>0</v>
      </c>
    </row>
    <row r="3" spans="2:10">
      <c r="B3" s="2" t="s">
        <v>1</v>
      </c>
      <c r="C3" s="42">
        <f>'General Information'!C3</f>
        <v>0</v>
      </c>
    </row>
    <row r="5" spans="2:10">
      <c r="B5" s="320" t="s">
        <v>38</v>
      </c>
      <c r="C5" s="321"/>
      <c r="F5" s="6"/>
      <c r="G5" s="6"/>
      <c r="H5" s="6"/>
    </row>
    <row r="6" spans="2:10">
      <c r="B6" s="62" t="s">
        <v>53</v>
      </c>
      <c r="C6" s="262" t="e">
        <f>G28</f>
        <v>#DIV/0!</v>
      </c>
      <c r="E6" s="342" t="s">
        <v>573</v>
      </c>
      <c r="F6" s="343"/>
      <c r="G6" s="343"/>
      <c r="H6" s="344"/>
    </row>
    <row r="7" spans="2:10">
      <c r="B7" s="62" t="s">
        <v>54</v>
      </c>
      <c r="C7" s="263" t="e">
        <f>J28</f>
        <v>#DIV/0!</v>
      </c>
      <c r="E7" s="340" t="s">
        <v>45</v>
      </c>
      <c r="F7" s="341"/>
      <c r="G7" s="340" t="s">
        <v>46</v>
      </c>
      <c r="H7" s="341"/>
    </row>
    <row r="8" spans="2:10">
      <c r="B8" s="62" t="s">
        <v>64</v>
      </c>
      <c r="C8" s="245" t="s">
        <v>67</v>
      </c>
      <c r="E8" s="42" t="s">
        <v>82</v>
      </c>
      <c r="F8" s="245"/>
      <c r="G8" s="42" t="s">
        <v>82</v>
      </c>
      <c r="H8" s="245"/>
    </row>
    <row r="9" spans="2:10" s="15" customFormat="1">
      <c r="B9" s="58" t="s">
        <v>69</v>
      </c>
      <c r="C9" s="245"/>
      <c r="E9" s="42" t="s">
        <v>83</v>
      </c>
      <c r="F9" s="245"/>
      <c r="G9" s="42" t="s">
        <v>83</v>
      </c>
      <c r="H9" s="245"/>
    </row>
    <row r="10" spans="2:10">
      <c r="C10" s="21"/>
    </row>
    <row r="11" spans="2:10">
      <c r="C11" s="307" t="s">
        <v>39</v>
      </c>
      <c r="D11" s="308"/>
      <c r="E11" s="308"/>
      <c r="F11" s="308"/>
      <c r="G11" s="308"/>
      <c r="H11" s="308"/>
      <c r="I11" s="308"/>
      <c r="J11" s="309"/>
    </row>
    <row r="12" spans="2:10">
      <c r="C12" s="322" t="s">
        <v>55</v>
      </c>
      <c r="D12" s="323"/>
      <c r="E12" s="323"/>
      <c r="F12" s="323"/>
      <c r="G12" s="323"/>
      <c r="H12" s="323"/>
      <c r="I12" s="323"/>
      <c r="J12" s="324"/>
    </row>
    <row r="13" spans="2:10">
      <c r="C13" s="325" t="s">
        <v>40</v>
      </c>
      <c r="D13" s="325" t="s">
        <v>41</v>
      </c>
      <c r="E13" s="327" t="s">
        <v>45</v>
      </c>
      <c r="F13" s="328"/>
      <c r="G13" s="329"/>
      <c r="H13" s="327" t="s">
        <v>46</v>
      </c>
      <c r="I13" s="328"/>
      <c r="J13" s="329"/>
    </row>
    <row r="14" spans="2:10">
      <c r="B14" s="48"/>
      <c r="C14" s="326"/>
      <c r="D14" s="326"/>
      <c r="E14" s="225" t="s">
        <v>19</v>
      </c>
      <c r="F14" s="225" t="s">
        <v>42</v>
      </c>
      <c r="G14" s="225" t="s">
        <v>43</v>
      </c>
      <c r="H14" s="225" t="s">
        <v>20</v>
      </c>
      <c r="I14" s="225" t="s">
        <v>42</v>
      </c>
      <c r="J14" s="225" t="s">
        <v>44</v>
      </c>
    </row>
    <row r="15" spans="2:10">
      <c r="B15" s="47"/>
      <c r="C15" s="257"/>
      <c r="D15" s="258"/>
      <c r="E15" s="259"/>
      <c r="F15" s="260"/>
      <c r="G15" s="226" t="e">
        <f>F15/E15</f>
        <v>#DIV/0!</v>
      </c>
      <c r="H15" s="259"/>
      <c r="I15" s="260"/>
      <c r="J15" s="226" t="e">
        <f>I15/H15</f>
        <v>#DIV/0!</v>
      </c>
    </row>
    <row r="16" spans="2:10">
      <c r="B16" s="47"/>
      <c r="C16" s="257"/>
      <c r="D16" s="258"/>
      <c r="E16" s="259"/>
      <c r="F16" s="260"/>
      <c r="G16" s="226" t="e">
        <f t="shared" ref="G16:G26" si="0">F16/E16</f>
        <v>#DIV/0!</v>
      </c>
      <c r="H16" s="259"/>
      <c r="I16" s="260"/>
      <c r="J16" s="226" t="e">
        <f t="shared" ref="J16:J26" si="1">I16/H16</f>
        <v>#DIV/0!</v>
      </c>
    </row>
    <row r="17" spans="2:11">
      <c r="B17" s="47"/>
      <c r="C17" s="257"/>
      <c r="D17" s="258"/>
      <c r="E17" s="259"/>
      <c r="F17" s="260"/>
      <c r="G17" s="226" t="e">
        <f t="shared" si="0"/>
        <v>#DIV/0!</v>
      </c>
      <c r="H17" s="259"/>
      <c r="I17" s="260"/>
      <c r="J17" s="226" t="e">
        <f t="shared" si="1"/>
        <v>#DIV/0!</v>
      </c>
    </row>
    <row r="18" spans="2:11">
      <c r="B18" s="47"/>
      <c r="C18" s="257"/>
      <c r="D18" s="258"/>
      <c r="E18" s="259"/>
      <c r="F18" s="260"/>
      <c r="G18" s="226" t="e">
        <f t="shared" si="0"/>
        <v>#DIV/0!</v>
      </c>
      <c r="H18" s="259"/>
      <c r="I18" s="260"/>
      <c r="J18" s="226" t="e">
        <f t="shared" si="1"/>
        <v>#DIV/0!</v>
      </c>
    </row>
    <row r="19" spans="2:11">
      <c r="B19" s="47"/>
      <c r="C19" s="257"/>
      <c r="D19" s="258"/>
      <c r="E19" s="259"/>
      <c r="F19" s="260"/>
      <c r="G19" s="226" t="e">
        <f t="shared" si="0"/>
        <v>#DIV/0!</v>
      </c>
      <c r="H19" s="259"/>
      <c r="I19" s="260"/>
      <c r="J19" s="226" t="e">
        <f t="shared" si="1"/>
        <v>#DIV/0!</v>
      </c>
    </row>
    <row r="20" spans="2:11">
      <c r="B20" s="47"/>
      <c r="C20" s="257"/>
      <c r="D20" s="258"/>
      <c r="E20" s="259"/>
      <c r="F20" s="260"/>
      <c r="G20" s="226" t="e">
        <f t="shared" si="0"/>
        <v>#DIV/0!</v>
      </c>
      <c r="H20" s="259"/>
      <c r="I20" s="260"/>
      <c r="J20" s="226" t="e">
        <f t="shared" si="1"/>
        <v>#DIV/0!</v>
      </c>
    </row>
    <row r="21" spans="2:11">
      <c r="B21" s="47"/>
      <c r="C21" s="257"/>
      <c r="D21" s="258"/>
      <c r="E21" s="259"/>
      <c r="F21" s="260"/>
      <c r="G21" s="226" t="e">
        <f t="shared" si="0"/>
        <v>#DIV/0!</v>
      </c>
      <c r="H21" s="259"/>
      <c r="I21" s="260"/>
      <c r="J21" s="226" t="e">
        <f t="shared" si="1"/>
        <v>#DIV/0!</v>
      </c>
    </row>
    <row r="22" spans="2:11">
      <c r="B22" s="47"/>
      <c r="C22" s="257"/>
      <c r="D22" s="258"/>
      <c r="E22" s="259"/>
      <c r="F22" s="260"/>
      <c r="G22" s="226" t="e">
        <f t="shared" si="0"/>
        <v>#DIV/0!</v>
      </c>
      <c r="H22" s="259"/>
      <c r="I22" s="260"/>
      <c r="J22" s="226" t="e">
        <f t="shared" si="1"/>
        <v>#DIV/0!</v>
      </c>
    </row>
    <row r="23" spans="2:11">
      <c r="B23" s="47"/>
      <c r="C23" s="257"/>
      <c r="D23" s="258"/>
      <c r="E23" s="261"/>
      <c r="F23" s="260"/>
      <c r="G23" s="226" t="e">
        <f t="shared" si="0"/>
        <v>#DIV/0!</v>
      </c>
      <c r="H23" s="259"/>
      <c r="I23" s="260"/>
      <c r="J23" s="226" t="e">
        <f t="shared" si="1"/>
        <v>#DIV/0!</v>
      </c>
    </row>
    <row r="24" spans="2:11">
      <c r="B24" s="47"/>
      <c r="C24" s="257"/>
      <c r="D24" s="258"/>
      <c r="E24" s="259"/>
      <c r="F24" s="260"/>
      <c r="G24" s="226" t="e">
        <f t="shared" si="0"/>
        <v>#DIV/0!</v>
      </c>
      <c r="H24" s="259"/>
      <c r="I24" s="260"/>
      <c r="J24" s="226" t="e">
        <f t="shared" si="1"/>
        <v>#DIV/0!</v>
      </c>
    </row>
    <row r="25" spans="2:11">
      <c r="B25" s="47"/>
      <c r="C25" s="257"/>
      <c r="D25" s="258"/>
      <c r="E25" s="259"/>
      <c r="F25" s="260"/>
      <c r="G25" s="226" t="e">
        <f t="shared" si="0"/>
        <v>#DIV/0!</v>
      </c>
      <c r="H25" s="259"/>
      <c r="I25" s="260"/>
      <c r="J25" s="226" t="e">
        <f t="shared" si="1"/>
        <v>#DIV/0!</v>
      </c>
    </row>
    <row r="26" spans="2:11">
      <c r="B26" s="47"/>
      <c r="C26" s="257"/>
      <c r="D26" s="258"/>
      <c r="E26" s="259"/>
      <c r="F26" s="260"/>
      <c r="G26" s="226" t="e">
        <f t="shared" si="0"/>
        <v>#DIV/0!</v>
      </c>
      <c r="H26" s="259"/>
      <c r="I26" s="260"/>
      <c r="J26" s="226" t="e">
        <f t="shared" si="1"/>
        <v>#DIV/0!</v>
      </c>
    </row>
    <row r="27" spans="2:11">
      <c r="B27" s="15"/>
      <c r="C27" s="15"/>
      <c r="D27" s="264" t="s">
        <v>47</v>
      </c>
      <c r="E27" s="227">
        <f>SUM(E15:E26)</f>
        <v>0</v>
      </c>
      <c r="F27" s="227">
        <f>SUM(F15:F26)</f>
        <v>0</v>
      </c>
      <c r="G27" s="46"/>
      <c r="H27" s="227">
        <f>SUM(H15:H26)</f>
        <v>0</v>
      </c>
      <c r="I27" s="227">
        <f>SUM(I15:I26)</f>
        <v>0</v>
      </c>
      <c r="J27" s="46"/>
    </row>
    <row r="28" spans="2:11">
      <c r="B28" s="15"/>
      <c r="C28" s="15"/>
      <c r="D28" s="42" t="s">
        <v>84</v>
      </c>
      <c r="E28" s="65"/>
      <c r="F28" s="65"/>
      <c r="G28" s="233" t="e">
        <f>AVERAGE(G15:G26)</f>
        <v>#DIV/0!</v>
      </c>
      <c r="H28" s="65"/>
      <c r="I28" s="65"/>
      <c r="J28" s="233" t="e">
        <f>AVERAGE(J15:J26)</f>
        <v>#DIV/0!</v>
      </c>
    </row>
    <row r="29" spans="2:11">
      <c r="C29" s="21"/>
    </row>
    <row r="30" spans="2:11">
      <c r="B30" s="335" t="s">
        <v>80</v>
      </c>
      <c r="C30" s="335"/>
      <c r="E30" s="330" t="s">
        <v>70</v>
      </c>
      <c r="F30" s="331"/>
      <c r="G30" s="331"/>
      <c r="H30" s="331"/>
      <c r="I30" s="331"/>
      <c r="J30" s="332"/>
    </row>
    <row r="31" spans="2:11">
      <c r="B31" s="336" t="s">
        <v>71</v>
      </c>
      <c r="C31" s="337"/>
      <c r="E31" s="60"/>
      <c r="F31" s="60"/>
      <c r="G31" s="60"/>
      <c r="H31" s="60"/>
      <c r="I31" s="60"/>
      <c r="J31" s="60"/>
      <c r="K31" s="60"/>
    </row>
    <row r="32" spans="2:11" ht="22.5" customHeight="1">
      <c r="B32" s="333" t="s">
        <v>72</v>
      </c>
      <c r="C32" s="334"/>
      <c r="E32" s="60"/>
      <c r="F32" s="60"/>
      <c r="G32" s="60"/>
      <c r="H32" s="60"/>
      <c r="I32" s="60"/>
      <c r="J32" s="60"/>
      <c r="K32" s="60"/>
    </row>
    <row r="33" spans="2:11">
      <c r="B33" s="56" t="s">
        <v>73</v>
      </c>
      <c r="C33" s="56" t="s">
        <v>74</v>
      </c>
      <c r="E33" s="60"/>
      <c r="F33" s="60"/>
      <c r="G33" s="60"/>
      <c r="H33" s="60"/>
      <c r="I33" s="60"/>
      <c r="J33" s="60"/>
      <c r="K33" s="60"/>
    </row>
    <row r="34" spans="2:11">
      <c r="B34" s="55" t="s">
        <v>77</v>
      </c>
      <c r="C34" s="55" t="s">
        <v>77</v>
      </c>
      <c r="E34" s="60"/>
      <c r="F34" s="60"/>
      <c r="G34" s="60"/>
      <c r="H34" s="60"/>
      <c r="I34" s="60"/>
      <c r="J34" s="60"/>
      <c r="K34" s="60"/>
    </row>
    <row r="35" spans="2:11">
      <c r="B35" s="57"/>
      <c r="C35" s="57"/>
      <c r="E35" s="60"/>
      <c r="F35" s="60"/>
      <c r="G35" s="60"/>
      <c r="H35" s="60"/>
      <c r="I35" s="60"/>
      <c r="J35" s="60"/>
      <c r="K35" s="60"/>
    </row>
    <row r="36" spans="2:11">
      <c r="E36" s="60"/>
      <c r="F36" s="60"/>
      <c r="G36" s="60"/>
      <c r="H36" s="60"/>
      <c r="I36" s="60"/>
      <c r="J36" s="60"/>
      <c r="K36" s="60"/>
    </row>
    <row r="37" spans="2:11">
      <c r="B37" s="338" t="s">
        <v>75</v>
      </c>
      <c r="C37" s="339"/>
      <c r="E37" s="60"/>
      <c r="F37" s="60"/>
      <c r="G37" s="60"/>
      <c r="H37" s="60"/>
      <c r="I37" s="60"/>
      <c r="J37" s="60"/>
      <c r="K37" s="60"/>
    </row>
    <row r="38" spans="2:11">
      <c r="B38" s="318" t="s">
        <v>76</v>
      </c>
      <c r="C38" s="319"/>
      <c r="E38" s="60"/>
      <c r="F38" s="60"/>
      <c r="G38" s="60"/>
      <c r="H38" s="60"/>
      <c r="I38" s="60"/>
      <c r="J38" s="60"/>
      <c r="K38" s="60"/>
    </row>
    <row r="39" spans="2:11">
      <c r="B39" s="56" t="s">
        <v>73</v>
      </c>
      <c r="C39" s="56" t="s">
        <v>74</v>
      </c>
      <c r="E39" s="60"/>
      <c r="F39" s="60"/>
      <c r="G39" s="60"/>
      <c r="H39" s="60"/>
      <c r="I39" s="60"/>
      <c r="J39" s="60"/>
      <c r="K39" s="60"/>
    </row>
    <row r="40" spans="2:11">
      <c r="B40" s="55" t="s">
        <v>78</v>
      </c>
      <c r="C40" s="55" t="s">
        <v>79</v>
      </c>
      <c r="E40" s="60"/>
      <c r="F40" s="60"/>
      <c r="G40" s="60"/>
      <c r="H40" s="60"/>
      <c r="I40" s="60"/>
      <c r="J40" s="60"/>
      <c r="K40" s="60"/>
    </row>
    <row r="41" spans="2:11">
      <c r="B41" s="49"/>
      <c r="C41" s="49"/>
      <c r="E41" s="60"/>
      <c r="F41" s="60"/>
      <c r="G41" s="60"/>
      <c r="H41" s="60"/>
      <c r="I41" s="60"/>
      <c r="J41" s="60"/>
      <c r="K41" s="60"/>
    </row>
    <row r="42" spans="2:11">
      <c r="E42" s="60"/>
      <c r="F42" s="60"/>
      <c r="G42" s="60"/>
      <c r="H42" s="60"/>
      <c r="I42" s="60"/>
      <c r="J42" s="60"/>
      <c r="K42" s="60"/>
    </row>
    <row r="43" spans="2:11">
      <c r="E43" s="60"/>
      <c r="F43" s="60"/>
      <c r="G43" s="60"/>
      <c r="H43" s="60"/>
      <c r="I43" s="60"/>
      <c r="J43" s="60"/>
      <c r="K43" s="60"/>
    </row>
    <row r="44" spans="2:11">
      <c r="E44" s="60"/>
      <c r="F44" s="60"/>
      <c r="G44" s="60"/>
      <c r="H44" s="60"/>
      <c r="I44" s="60"/>
      <c r="J44" s="60"/>
      <c r="K44" s="60"/>
    </row>
  </sheetData>
  <mergeCells count="16">
    <mergeCell ref="B38:C38"/>
    <mergeCell ref="B5:C5"/>
    <mergeCell ref="C11:J11"/>
    <mergeCell ref="C12:J12"/>
    <mergeCell ref="C13:C14"/>
    <mergeCell ref="H13:J13"/>
    <mergeCell ref="E13:G13"/>
    <mergeCell ref="D13:D14"/>
    <mergeCell ref="E30:J30"/>
    <mergeCell ref="B32:C32"/>
    <mergeCell ref="B30:C30"/>
    <mergeCell ref="B31:C31"/>
    <mergeCell ref="B37:C37"/>
    <mergeCell ref="E7:F7"/>
    <mergeCell ref="G7:H7"/>
    <mergeCell ref="E6:H6"/>
  </mergeCells>
  <hyperlinks>
    <hyperlink ref="B32" r:id="rId1" display="http://www.eia.gov/electricity/monthly/epm_table_grapher.cfm?t=epmt_5_6_a"/>
    <hyperlink ref="B38" r:id="rId2"/>
  </hyperlinks>
  <pageMargins left="0.7" right="0.7" top="0.75" bottom="0.75" header="0.3" footer="0.3"/>
  <pageSetup scale="67" orientation="landscape" r:id="rId3"/>
  <headerFooter scaleWithDoc="0">
    <oddFooter>&amp;C&amp;A</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'Drop-DownFuntions'!$F$1:$F$4</xm:f>
          </x14:formula1>
          <xm:sqref>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7"/>
  <sheetViews>
    <sheetView workbookViewId="0">
      <selection activeCell="K19" sqref="K19"/>
    </sheetView>
  </sheetViews>
  <sheetFormatPr defaultRowHeight="15"/>
  <cols>
    <col min="1" max="1" width="19.7109375" customWidth="1"/>
    <col min="2" max="2" width="16" customWidth="1"/>
  </cols>
  <sheetData>
    <row r="4" spans="1:2">
      <c r="A4" s="1" t="s">
        <v>0</v>
      </c>
      <c r="B4" s="42"/>
    </row>
    <row r="5" spans="1:2">
      <c r="A5" s="2" t="s">
        <v>1</v>
      </c>
      <c r="B5" s="42"/>
    </row>
    <row r="7" spans="1:2">
      <c r="A7" t="s">
        <v>615</v>
      </c>
    </row>
  </sheetData>
  <pageMargins left="0.7" right="0.7" top="0.75" bottom="0.75" header="0.3" footer="0.3"/>
  <pageSetup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Instructions</vt:lpstr>
      <vt:lpstr>General Information</vt:lpstr>
      <vt:lpstr>Project Description</vt:lpstr>
      <vt:lpstr>Verification Plan</vt:lpstr>
      <vt:lpstr>Measure Summary </vt:lpstr>
      <vt:lpstr>Project Costs</vt:lpstr>
      <vt:lpstr>Incentive Calc</vt:lpstr>
      <vt:lpstr>Utility Data</vt:lpstr>
      <vt:lpstr>Energy Star</vt:lpstr>
      <vt:lpstr>Calc Guidance</vt:lpstr>
      <vt:lpstr>M&amp;VGuidance</vt:lpstr>
      <vt:lpstr>M1 legacy tab</vt:lpstr>
      <vt:lpstr>Drop-DownFuntions</vt:lpstr>
      <vt:lpstr>Measure Master Advanced Fin...</vt:lpstr>
      <vt:lpstr>Agriculture</vt:lpstr>
      <vt:lpstr>Boilers_Burners</vt:lpstr>
      <vt:lpstr>Compressed_Air_Vacuum_Pumps</vt:lpstr>
      <vt:lpstr>Domestic_Hot_Water</vt:lpstr>
      <vt:lpstr>Food_Service</vt:lpstr>
      <vt:lpstr>HVAC</vt:lpstr>
      <vt:lpstr>Industrial_Ovens_and_Furnaces</vt:lpstr>
      <vt:lpstr>Information_Technology</vt:lpstr>
      <vt:lpstr>Laundry</vt:lpstr>
      <vt:lpstr>Lighting</vt:lpstr>
      <vt:lpstr>Measure_Group</vt:lpstr>
      <vt:lpstr>Motors_Drives</vt:lpstr>
      <vt:lpstr>New_Construction</vt:lpstr>
      <vt:lpstr>Other</vt:lpstr>
      <vt:lpstr>Pick_from_Measure_Group</vt:lpstr>
      <vt:lpstr>Pools</vt:lpstr>
      <vt:lpstr>'Calc Guidance'!Print_Area</vt:lpstr>
      <vt:lpstr>'General Information'!Print_Area</vt:lpstr>
      <vt:lpstr>'M1 legacy tab'!Print_Area</vt:lpstr>
      <vt:lpstr>Process</vt:lpstr>
      <vt:lpstr>'Measure Master Advanced Fin...'!Query_from_Microsoft_CRM_1</vt:lpstr>
      <vt:lpstr>Refrigeration</vt:lpstr>
      <vt:lpstr>Renewable_Energy</vt:lpstr>
      <vt:lpstr>Waste_Water_Treatment</vt:lpstr>
    </vt:vector>
  </TitlesOfParts>
  <Company>Chicago Bridge &amp; Iron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G Trollop</dc:creator>
  <cp:lastModifiedBy>Dodd, Alexander J.</cp:lastModifiedBy>
  <cp:lastPrinted>2018-03-05T19:54:49Z</cp:lastPrinted>
  <dcterms:created xsi:type="dcterms:W3CDTF">2014-10-28T14:14:17Z</dcterms:created>
  <dcterms:modified xsi:type="dcterms:W3CDTF">2018-05-11T22:34:44Z</dcterms:modified>
</cp:coreProperties>
</file>